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Dokument\FileServer Korisnici\asarcevic\Desktop\Godišnji izvještaj o izvršenju financijskog plana za 2024.g\"/>
    </mc:Choice>
  </mc:AlternateContent>
  <bookViews>
    <workbookView xWindow="0" yWindow="0" windowWidth="22992" windowHeight="8832" firstSheet="1" activeTab="5"/>
  </bookViews>
  <sheets>
    <sheet name="A. SAŽETAK" sheetId="1" r:id="rId1"/>
    <sheet name="A.1 PRIHODI EK" sheetId="2" r:id="rId2"/>
    <sheet name="A.1 RASHODI EK" sheetId="6" r:id="rId3"/>
    <sheet name="A.2 PRIHODI I RASHODI IF" sheetId="4" r:id="rId4"/>
    <sheet name="A.3 RASHODI FUNKC" sheetId="10" r:id="rId5"/>
    <sheet name="II. POSEBNI DIO" sheetId="12" r:id="rId6"/>
  </sheets>
  <definedNames>
    <definedName name="_xlnm._FilterDatabase" localSheetId="5" hidden="1">'II. POSEBNI DIO'!$A$4:$G$3394</definedName>
    <definedName name="_xlnm.Print_Titles" localSheetId="1">'A.1 PRIHODI EK'!$7:$8</definedName>
    <definedName name="_xlnm.Print_Titles" localSheetId="2">'A.1 RASHODI EK'!$7:$8</definedName>
    <definedName name="_xlnm.Print_Titles" localSheetId="3">'A.2 PRIHODI I RASHODI IF'!$7:$8</definedName>
    <definedName name="_xlnm.Print_Titles" localSheetId="5">'II. POSEBNI DIO'!$4:$5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3" i="12" l="1"/>
  <c r="F122" i="12" s="1"/>
  <c r="G20" i="4" l="1"/>
  <c r="F10" i="6"/>
  <c r="F71" i="6"/>
  <c r="F9" i="6"/>
  <c r="E9" i="6"/>
  <c r="E10" i="6"/>
  <c r="C71" i="6"/>
  <c r="C66" i="6" s="1"/>
  <c r="D20" i="4"/>
  <c r="E20" i="4"/>
  <c r="F20" i="4"/>
  <c r="H20" i="4"/>
  <c r="C20" i="4"/>
  <c r="E66" i="6"/>
  <c r="G129" i="12" l="1"/>
  <c r="G17" i="12"/>
  <c r="G19" i="12"/>
  <c r="G50" i="12"/>
  <c r="G52" i="12"/>
  <c r="G54" i="12"/>
  <c r="G76" i="12"/>
  <c r="G77" i="12"/>
  <c r="G81" i="12"/>
  <c r="G89" i="12"/>
  <c r="G91" i="12"/>
  <c r="G93" i="12"/>
  <c r="G98" i="12"/>
  <c r="G99" i="12"/>
  <c r="G100" i="12"/>
  <c r="G102" i="12"/>
  <c r="G115" i="12"/>
  <c r="G116" i="12"/>
  <c r="G128" i="12"/>
  <c r="G131" i="12"/>
  <c r="G134" i="12"/>
  <c r="G139" i="12"/>
  <c r="G141" i="12"/>
  <c r="D93" i="12"/>
  <c r="D79" i="12" s="1"/>
  <c r="F134" i="12"/>
  <c r="F133" i="12" s="1"/>
  <c r="G133" i="12" s="1"/>
  <c r="F124" i="12"/>
  <c r="G124" i="12" s="1"/>
  <c r="F119" i="12"/>
  <c r="F109" i="12"/>
  <c r="G109" i="12" s="1"/>
  <c r="F103" i="12"/>
  <c r="G103" i="12" s="1"/>
  <c r="F94" i="12"/>
  <c r="G94" i="12" s="1"/>
  <c r="F80" i="12"/>
  <c r="G80" i="12" s="1"/>
  <c r="F67" i="12"/>
  <c r="G67" i="12" s="1"/>
  <c r="F59" i="12"/>
  <c r="G59" i="12" s="1"/>
  <c r="F25" i="12"/>
  <c r="G25" i="12" s="1"/>
  <c r="F20" i="12"/>
  <c r="G20" i="12" s="1"/>
  <c r="E122" i="12"/>
  <c r="E107" i="12"/>
  <c r="E79" i="12"/>
  <c r="E65" i="12"/>
  <c r="D115" i="12"/>
  <c r="D101" i="12"/>
  <c r="D19" i="12"/>
  <c r="G10" i="12"/>
  <c r="G11" i="12"/>
  <c r="G12" i="12"/>
  <c r="G13" i="12"/>
  <c r="G15" i="12"/>
  <c r="F9" i="12"/>
  <c r="G9" i="12" s="1"/>
  <c r="F11" i="4"/>
  <c r="E11" i="4"/>
  <c r="F79" i="12" l="1"/>
  <c r="G79" i="12" s="1"/>
  <c r="F18" i="12"/>
  <c r="G18" i="12" s="1"/>
  <c r="D26" i="4"/>
  <c r="D11" i="4"/>
  <c r="C11" i="4"/>
  <c r="D10" i="6"/>
  <c r="D9" i="6" s="1"/>
  <c r="F11" i="2" l="1"/>
  <c r="H13" i="2"/>
  <c r="H14" i="2"/>
  <c r="H16" i="2"/>
  <c r="H17" i="2"/>
  <c r="H18" i="2"/>
  <c r="H20" i="2"/>
  <c r="H22" i="2"/>
  <c r="G14" i="2"/>
  <c r="G15" i="2"/>
  <c r="G18" i="2"/>
  <c r="G19" i="2"/>
  <c r="G22" i="2"/>
  <c r="F10" i="2"/>
  <c r="E11" i="2"/>
  <c r="E10" i="2" s="1"/>
  <c r="D11" i="2"/>
  <c r="D10" i="2" s="1"/>
  <c r="C12" i="2"/>
  <c r="H21" i="2"/>
  <c r="H10" i="2" l="1"/>
  <c r="G12" i="2"/>
  <c r="D122" i="12"/>
  <c r="G123" i="12"/>
  <c r="F108" i="12"/>
  <c r="D107" i="12"/>
  <c r="F101" i="12"/>
  <c r="G101" i="12" s="1"/>
  <c r="F66" i="12"/>
  <c r="D65" i="12"/>
  <c r="F65" i="12" l="1"/>
  <c r="G65" i="12" s="1"/>
  <c r="G66" i="12"/>
  <c r="G108" i="12"/>
  <c r="F107" i="12"/>
  <c r="G107" i="12" s="1"/>
  <c r="D17" i="12"/>
  <c r="G122" i="12"/>
  <c r="G15" i="1" l="1"/>
  <c r="G16" i="1" s="1"/>
  <c r="H12" i="10" l="1"/>
  <c r="G12" i="10"/>
  <c r="G21" i="2" l="1"/>
  <c r="K10" i="1" l="1"/>
  <c r="H11" i="10" l="1"/>
  <c r="C11" i="10"/>
  <c r="G11" i="4"/>
  <c r="F14" i="4"/>
  <c r="E14" i="4"/>
  <c r="E10" i="4" s="1"/>
  <c r="D14" i="4"/>
  <c r="D10" i="4" s="1"/>
  <c r="C14" i="4"/>
  <c r="C10" i="4" s="1"/>
  <c r="F16" i="4"/>
  <c r="E16" i="4"/>
  <c r="D16" i="4"/>
  <c r="C16" i="4"/>
  <c r="F21" i="4"/>
  <c r="E21" i="4"/>
  <c r="D21" i="4"/>
  <c r="C21" i="4"/>
  <c r="F24" i="4"/>
  <c r="E24" i="4"/>
  <c r="D24" i="4"/>
  <c r="C24" i="4"/>
  <c r="F26" i="4"/>
  <c r="E26" i="4"/>
  <c r="C26" i="4"/>
  <c r="H12" i="4"/>
  <c r="H15" i="4"/>
  <c r="H17" i="4"/>
  <c r="H19" i="4"/>
  <c r="H22" i="4"/>
  <c r="H23" i="4"/>
  <c r="H25" i="4"/>
  <c r="H27" i="4"/>
  <c r="H29" i="4"/>
  <c r="G12" i="4"/>
  <c r="G15" i="4"/>
  <c r="G17" i="4"/>
  <c r="G19" i="4"/>
  <c r="G22" i="4"/>
  <c r="G23" i="4"/>
  <c r="G25" i="4"/>
  <c r="G27" i="4"/>
  <c r="G29" i="4"/>
  <c r="F10" i="4" l="1"/>
  <c r="H24" i="4"/>
  <c r="G26" i="4"/>
  <c r="G24" i="4"/>
  <c r="G21" i="4"/>
  <c r="G16" i="4"/>
  <c r="H16" i="4"/>
  <c r="H10" i="10"/>
  <c r="G11" i="10"/>
  <c r="G10" i="10"/>
  <c r="H26" i="4"/>
  <c r="H14" i="4"/>
  <c r="H11" i="4"/>
  <c r="H10" i="4" s="1"/>
  <c r="G14" i="4"/>
  <c r="H21" i="4"/>
  <c r="C12" i="6"/>
  <c r="C17" i="6"/>
  <c r="C19" i="6"/>
  <c r="C24" i="6"/>
  <c r="C29" i="6"/>
  <c r="C36" i="6"/>
  <c r="C46" i="6"/>
  <c r="C48" i="6"/>
  <c r="C57" i="6"/>
  <c r="C72" i="6"/>
  <c r="G78" i="6"/>
  <c r="G76" i="6"/>
  <c r="G75" i="6"/>
  <c r="G74" i="6"/>
  <c r="G73" i="6"/>
  <c r="G69" i="6"/>
  <c r="G65" i="6"/>
  <c r="G58" i="6"/>
  <c r="G55" i="6"/>
  <c r="G54" i="6"/>
  <c r="G53" i="6"/>
  <c r="G52" i="6"/>
  <c r="G51" i="6"/>
  <c r="G50" i="6"/>
  <c r="G49" i="6"/>
  <c r="G47" i="6"/>
  <c r="G45" i="6"/>
  <c r="G44" i="6"/>
  <c r="G43" i="6"/>
  <c r="G42" i="6"/>
  <c r="G41" i="6"/>
  <c r="G40" i="6"/>
  <c r="G39" i="6"/>
  <c r="G38" i="6"/>
  <c r="G37" i="6"/>
  <c r="G35" i="6"/>
  <c r="G34" i="6"/>
  <c r="G33" i="6"/>
  <c r="G32" i="6"/>
  <c r="G30" i="6"/>
  <c r="G27" i="6"/>
  <c r="G26" i="6"/>
  <c r="G25" i="6"/>
  <c r="G21" i="6"/>
  <c r="G18" i="6"/>
  <c r="G13" i="6"/>
  <c r="C13" i="2"/>
  <c r="G13" i="2" s="1"/>
  <c r="C17" i="2"/>
  <c r="G17" i="2" s="1"/>
  <c r="G20" i="2"/>
  <c r="G10" i="4" l="1"/>
  <c r="H12" i="2"/>
  <c r="C11" i="6"/>
  <c r="G11" i="6" s="1"/>
  <c r="G77" i="6"/>
  <c r="G72" i="6"/>
  <c r="G46" i="6"/>
  <c r="H11" i="6"/>
  <c r="G64" i="6"/>
  <c r="G48" i="6"/>
  <c r="G36" i="6"/>
  <c r="C23" i="6"/>
  <c r="G29" i="6"/>
  <c r="H71" i="6"/>
  <c r="G24" i="6"/>
  <c r="G17" i="6"/>
  <c r="H63" i="6"/>
  <c r="H56" i="6"/>
  <c r="G19" i="6"/>
  <c r="C10" i="6"/>
  <c r="G57" i="6"/>
  <c r="G12" i="6"/>
  <c r="G16" i="2" l="1"/>
  <c r="C11" i="2"/>
  <c r="F13" i="1"/>
  <c r="J13" i="1" s="1"/>
  <c r="G56" i="6"/>
  <c r="G63" i="6"/>
  <c r="H67" i="6"/>
  <c r="G67" i="6"/>
  <c r="G71" i="6"/>
  <c r="G23" i="6"/>
  <c r="H23" i="6"/>
  <c r="H62" i="6"/>
  <c r="G59" i="6"/>
  <c r="H59" i="6"/>
  <c r="G26" i="1"/>
  <c r="H12" i="1"/>
  <c r="C10" i="2" l="1"/>
  <c r="G10" i="2" s="1"/>
  <c r="G11" i="2"/>
  <c r="F10" i="1"/>
  <c r="J10" i="1" s="1"/>
  <c r="C9" i="6"/>
  <c r="F14" i="1"/>
  <c r="K14" i="1"/>
  <c r="H10" i="6"/>
  <c r="H9" i="6" s="1"/>
  <c r="G10" i="6"/>
  <c r="G9" i="6" s="1"/>
  <c r="G66" i="6"/>
  <c r="H66" i="6"/>
  <c r="H15" i="1"/>
  <c r="I26" i="1"/>
  <c r="I12" i="1"/>
  <c r="K12" i="1" s="1"/>
  <c r="F15" i="1" l="1"/>
  <c r="J15" i="1" s="1"/>
  <c r="J14" i="1"/>
  <c r="K13" i="1"/>
  <c r="I15" i="1"/>
  <c r="H26" i="1"/>
  <c r="H16" i="1"/>
  <c r="I16" i="1" l="1"/>
  <c r="K16" i="1" s="1"/>
  <c r="K15" i="1"/>
  <c r="H11" i="2" l="1"/>
  <c r="F12" i="1" l="1"/>
  <c r="J12" i="1" s="1"/>
  <c r="F16" i="1" l="1"/>
  <c r="J16" i="1" s="1"/>
  <c r="F26" i="1" l="1"/>
  <c r="J27" i="1" l="1"/>
</calcChain>
</file>

<file path=xl/sharedStrings.xml><?xml version="1.0" encoding="utf-8"?>
<sst xmlns="http://schemas.openxmlformats.org/spreadsheetml/2006/main" count="482" uniqueCount="269">
  <si>
    <t>I. OPĆI DIO</t>
  </si>
  <si>
    <t>SAŽETAK  RAČUNA PRIHODA I RASHODA I RAČUNA FINANCIRANJA</t>
  </si>
  <si>
    <t>SAŽETAK RAČUNA PRIHODA I RASHODA</t>
  </si>
  <si>
    <t>BROJČANA OZNAKA I NAZIV</t>
  </si>
  <si>
    <t>INDEKS</t>
  </si>
  <si>
    <t>INDEKS**</t>
  </si>
  <si>
    <t>6=5/2*100</t>
  </si>
  <si>
    <t>7=5/4*100</t>
  </si>
  <si>
    <t>6 PRIHODI POSLOVANJA</t>
  </si>
  <si>
    <t>7 PRIHODI OD PRODAJE NEFINANCIJSKE IMOVINE</t>
  </si>
  <si>
    <t>PRIHODI UKUPNO</t>
  </si>
  <si>
    <t>3 RASHODI  POSLOVANJA</t>
  </si>
  <si>
    <t>4 RASHODI ZA NABAVU NEFINANCIJSKE IMOVINE</t>
  </si>
  <si>
    <t>RASHODI UKUPNO</t>
  </si>
  <si>
    <t>RAZLIKA - VIŠAK / MANJAK</t>
  </si>
  <si>
    <t>SAŽETAK RAČUNA FINANCIRANJA</t>
  </si>
  <si>
    <t>8 PRIMICI OD FINANCIJSKE IMOVINE I ZADUŽIVANJA</t>
  </si>
  <si>
    <t>5 IZDACI ZA FINANCIJSKU IMOVINU I OTPLATE ZAJMOVA</t>
  </si>
  <si>
    <t>RAZLIKA PRIMITAKA I IZDATAKA</t>
  </si>
  <si>
    <t>PRIJENOS SREDSTAVA IZ PRETHODNE GODINE</t>
  </si>
  <si>
    <t>PRIJENOS SREDSTAVA U SLJEDEĆE RAZDOBLJE</t>
  </si>
  <si>
    <t xml:space="preserve">NETO FINANCIRANJE </t>
  </si>
  <si>
    <t xml:space="preserve">VIŠAK/MANJAK + NETO FINANCIRANJE </t>
  </si>
  <si>
    <t xml:space="preserve"> RAČUN PRIHODA I RASHODA </t>
  </si>
  <si>
    <t xml:space="preserve">IZVJEŠTAJ O PRIHODIMA I RASHODIMA PREMA EKONOMSKOJ KLASIFIKACIJI </t>
  </si>
  <si>
    <t>UKUPNI PRIHODI</t>
  </si>
  <si>
    <t/>
  </si>
  <si>
    <t>Prihodi i rashodi</t>
  </si>
  <si>
    <t>EUR</t>
  </si>
  <si>
    <t>PRIHODI</t>
  </si>
  <si>
    <t>6</t>
  </si>
  <si>
    <t>Prihodi poslovanja</t>
  </si>
  <si>
    <t>63</t>
  </si>
  <si>
    <t>Pomoći iz inozemstva (darovnice) i od subjekata unutar općeg proračuna</t>
  </si>
  <si>
    <t>632</t>
  </si>
  <si>
    <t>Pomoći od međunarodnih organizacija te institucija i tijela EU</t>
  </si>
  <si>
    <t>6323</t>
  </si>
  <si>
    <t>Tekuće pomoći od institucija i tijela  EU</t>
  </si>
  <si>
    <t>6324</t>
  </si>
  <si>
    <t>Kapitalne pomoći od institucija i tijela  EU</t>
  </si>
  <si>
    <t>65</t>
  </si>
  <si>
    <t>Prihodi od upravnih i administrativnih pristojbi, pristojbi po posebnim propisima i naknada</t>
  </si>
  <si>
    <t>652</t>
  </si>
  <si>
    <t>Prihodi po posebnim propisima</t>
  </si>
  <si>
    <t>6526</t>
  </si>
  <si>
    <t>Ostali nespomenuti prihodi</t>
  </si>
  <si>
    <t>IZVJEŠTAJ O PRIHODIMA I RASHODIMA PREMA IZVORIMA FINANCIRANJA</t>
  </si>
  <si>
    <t>1</t>
  </si>
  <si>
    <t>Opći prihodi i primici</t>
  </si>
  <si>
    <t>11</t>
  </si>
  <si>
    <t>4</t>
  </si>
  <si>
    <t>Prihodi za posebne namjene</t>
  </si>
  <si>
    <t>41</t>
  </si>
  <si>
    <t>43</t>
  </si>
  <si>
    <t>Ostali prihodi za posebne namjene</t>
  </si>
  <si>
    <t>5</t>
  </si>
  <si>
    <t>Pomoći</t>
  </si>
  <si>
    <t>51</t>
  </si>
  <si>
    <t>Pomoći EU</t>
  </si>
  <si>
    <t>56</t>
  </si>
  <si>
    <t>Fondovi EU</t>
  </si>
  <si>
    <t>RASHODI</t>
  </si>
  <si>
    <t>12</t>
  </si>
  <si>
    <t>Sredstva učešća za pomoći</t>
  </si>
  <si>
    <t>52</t>
  </si>
  <si>
    <t>Ostale pomoći</t>
  </si>
  <si>
    <t>UKUPNI RASHODI</t>
  </si>
  <si>
    <t>3</t>
  </si>
  <si>
    <t>Rashodi poslovanja</t>
  </si>
  <si>
    <t>31</t>
  </si>
  <si>
    <t>Rashodi za zaposlene</t>
  </si>
  <si>
    <t>311</t>
  </si>
  <si>
    <t>Plaće (Bruto)</t>
  </si>
  <si>
    <t>3111</t>
  </si>
  <si>
    <t>Plaće za redovan rad</t>
  </si>
  <si>
    <t>3113</t>
  </si>
  <si>
    <t>Plaće za prekovremeni rad</t>
  </si>
  <si>
    <t>312</t>
  </si>
  <si>
    <t>Ostali rashodi za zaposlene</t>
  </si>
  <si>
    <t>3121</t>
  </si>
  <si>
    <t>Doprinosi na plaće</t>
  </si>
  <si>
    <t>3132</t>
  </si>
  <si>
    <t>Doprinosi za obvezno zdravstveno osiguranje</t>
  </si>
  <si>
    <t>32</t>
  </si>
  <si>
    <t>Materijalni rashodi</t>
  </si>
  <si>
    <t>321</t>
  </si>
  <si>
    <t>Naknade troškova zaposlenima</t>
  </si>
  <si>
    <t>3211</t>
  </si>
  <si>
    <t>Službena putovanja</t>
  </si>
  <si>
    <t>3212</t>
  </si>
  <si>
    <t>Naknade za prijevoz, za rad na terenu i odvojeni život</t>
  </si>
  <si>
    <t>3213</t>
  </si>
  <si>
    <t>Stručno usavršavanje zaposlenika</t>
  </si>
  <si>
    <t>3214</t>
  </si>
  <si>
    <t>Ostale naknade troškova zaposlenima</t>
  </si>
  <si>
    <t>322</t>
  </si>
  <si>
    <t>Rashodi za materijal i energiju</t>
  </si>
  <si>
    <t>3221</t>
  </si>
  <si>
    <t>Uredski materijal i ostali materijalni rashodi</t>
  </si>
  <si>
    <t>3223</t>
  </si>
  <si>
    <t>Energija</t>
  </si>
  <si>
    <t>3224</t>
  </si>
  <si>
    <t>Materijal i dijelovi za tekuće i investicijsko održavanje</t>
  </si>
  <si>
    <t>3225</t>
  </si>
  <si>
    <t>Sitni inventar i auto gume</t>
  </si>
  <si>
    <t>3227</t>
  </si>
  <si>
    <t>Službena, radna i zaštitna odjeća i obuća</t>
  </si>
  <si>
    <t>323</t>
  </si>
  <si>
    <t>Rashodi za usluge</t>
  </si>
  <si>
    <t>3231</t>
  </si>
  <si>
    <t>Usluge telefona, pošte i prijevoza</t>
  </si>
  <si>
    <t>3232</t>
  </si>
  <si>
    <t>Usluge tekućeg i investicijskog održavanja</t>
  </si>
  <si>
    <t>3233</t>
  </si>
  <si>
    <t>Usluge promidžbe i informiranja</t>
  </si>
  <si>
    <t>3234</t>
  </si>
  <si>
    <t>Komunalne usluge</t>
  </si>
  <si>
    <t>3235</t>
  </si>
  <si>
    <t>Zakupnine i najamnine</t>
  </si>
  <si>
    <t>3236</t>
  </si>
  <si>
    <t>Zdravstvene i veterinarske usluge</t>
  </si>
  <si>
    <t>3237</t>
  </si>
  <si>
    <t>Intelektualne i osobne usluge</t>
  </si>
  <si>
    <t>3238</t>
  </si>
  <si>
    <t>Računalne usluge</t>
  </si>
  <si>
    <t>3239</t>
  </si>
  <si>
    <t>Ostale usluge</t>
  </si>
  <si>
    <t>324</t>
  </si>
  <si>
    <t>Naknade troškova osobama izvan radnog odnosa</t>
  </si>
  <si>
    <t>3241</t>
  </si>
  <si>
    <t>329</t>
  </si>
  <si>
    <t>Ostali nespomenuti rashodi poslovanja</t>
  </si>
  <si>
    <t>3291</t>
  </si>
  <si>
    <t>Naknade za rad predstavničkih i izvršnih tijela, povjerenstava i slično</t>
  </si>
  <si>
    <t>3292</t>
  </si>
  <si>
    <t>Premije osiguranja</t>
  </si>
  <si>
    <t>3293</t>
  </si>
  <si>
    <t>Reprezentacija</t>
  </si>
  <si>
    <t>3294</t>
  </si>
  <si>
    <t>Članarine i norme</t>
  </si>
  <si>
    <t>3295</t>
  </si>
  <si>
    <t>Pristojbe i naknade</t>
  </si>
  <si>
    <t>3296</t>
  </si>
  <si>
    <t>Troškovi sudskih postupaka</t>
  </si>
  <si>
    <t>3299</t>
  </si>
  <si>
    <t>34</t>
  </si>
  <si>
    <t>Financijski rashodi</t>
  </si>
  <si>
    <t>343</t>
  </si>
  <si>
    <t>Ostali financijski rashodi</t>
  </si>
  <si>
    <t>36</t>
  </si>
  <si>
    <t>Pomoći dane u inozemstvo i unutar općeg proračuna</t>
  </si>
  <si>
    <t>366</t>
  </si>
  <si>
    <t>Pomoći proračunskim korisnicima drugih proračuna</t>
  </si>
  <si>
    <t>3661</t>
  </si>
  <si>
    <t>Tekuće pomoći proračunskim korisnicima drugih proračuna</t>
  </si>
  <si>
    <t>37</t>
  </si>
  <si>
    <t>Naknade građanima i kućanstvima na temelju osiguranja i druge naknade</t>
  </si>
  <si>
    <t>3721</t>
  </si>
  <si>
    <t>Naknade građanima i kućanstvima u novcu</t>
  </si>
  <si>
    <t>38</t>
  </si>
  <si>
    <t>Ostali rashodi</t>
  </si>
  <si>
    <t>383</t>
  </si>
  <si>
    <t>Kazne, penali i naknade štete</t>
  </si>
  <si>
    <t>Rashodi za nabavu nefinancijske imovine</t>
  </si>
  <si>
    <t>Rashodi za nabavu neproizvedene dugotrajne imovine</t>
  </si>
  <si>
    <t>4123</t>
  </si>
  <si>
    <t>Licence</t>
  </si>
  <si>
    <t>42</t>
  </si>
  <si>
    <t>Rashodi za nabavu proizvedene dugotrajne imovine</t>
  </si>
  <si>
    <t>422</t>
  </si>
  <si>
    <t>Postrojenja i oprema</t>
  </si>
  <si>
    <t>4221</t>
  </si>
  <si>
    <t>Uredska oprema i namještaj</t>
  </si>
  <si>
    <t>426</t>
  </si>
  <si>
    <t>Nematerijalna proizvedena imovina</t>
  </si>
  <si>
    <t>Ulaganja u računalne programe</t>
  </si>
  <si>
    <t>UKUPNO RASHODI</t>
  </si>
  <si>
    <t>INDEKS
(5)/(2)</t>
  </si>
  <si>
    <t>INDEKS
(5)/(4)</t>
  </si>
  <si>
    <t>6521</t>
  </si>
  <si>
    <t>Prihodi državne uprave</t>
  </si>
  <si>
    <t>Ostale kazne</t>
  </si>
  <si>
    <t>Ostala prava</t>
  </si>
  <si>
    <t>Uređaji, strojevi i oprema za ostale namjene</t>
  </si>
  <si>
    <t>3112</t>
  </si>
  <si>
    <t>Plaće u naravi</t>
  </si>
  <si>
    <t>3114</t>
  </si>
  <si>
    <t>Plaće za posebne uvjete rada</t>
  </si>
  <si>
    <t>3131</t>
  </si>
  <si>
    <t>Doprinosi za mirovinsko osiguranje</t>
  </si>
  <si>
    <t>3133</t>
  </si>
  <si>
    <t>Doprinosi za obvezno osiguranje u slučaju nezaposlenosti</t>
  </si>
  <si>
    <t>3222</t>
  </si>
  <si>
    <t>Materijal i sirovine</t>
  </si>
  <si>
    <t>3433</t>
  </si>
  <si>
    <t>Zatezne kamate</t>
  </si>
  <si>
    <t>3835</t>
  </si>
  <si>
    <t>4124</t>
  </si>
  <si>
    <t>4126</t>
  </si>
  <si>
    <t>Ostala nematerijalna imovina</t>
  </si>
  <si>
    <t>4222</t>
  </si>
  <si>
    <t>Komunikacijska oprema</t>
  </si>
  <si>
    <t>4223</t>
  </si>
  <si>
    <t>Oprema za održavanje i zaštitu</t>
  </si>
  <si>
    <t>4227</t>
  </si>
  <si>
    <t>IZVJEŠTAJ O RASHODIMA PREMA FUNKCIJSKOJ KLASIFIKACIJI</t>
  </si>
  <si>
    <t>09</t>
  </si>
  <si>
    <t>Obrazovanje</t>
  </si>
  <si>
    <t>II. POSEBNI DIO</t>
  </si>
  <si>
    <t>IZVJEŠTAJ PO PROGRAMSKOJ KLASIFIKACIJI</t>
  </si>
  <si>
    <t>Europski socijalni fond (ESF)</t>
  </si>
  <si>
    <t>Prihodi iz proračuna</t>
  </si>
  <si>
    <t>Rashodi</t>
  </si>
  <si>
    <t>IZVORNI PLAN ILI REBALANS 2024.*</t>
  </si>
  <si>
    <t>TEKUĆI PLAN 2024.*</t>
  </si>
  <si>
    <t>IZVORNI PLAN ILI REBALANS 
2024.</t>
  </si>
  <si>
    <t>TEKUĆI PLAN 
2024.</t>
  </si>
  <si>
    <t xml:space="preserve">OSTVARENJE/IZVRŠENJE 
1.-12.2023. </t>
  </si>
  <si>
    <t xml:space="preserve">OSTVARENJE/IZVRŠENJE 
1.-12.2024. </t>
  </si>
  <si>
    <t>Napomena : Iznosi u stupcima "OSTVARENJE/IZVRŠENJE 1.-12.2023." i "OSTVARENJE/IZVRŠENJE 1.-12. 2024." iskazuju se na dvije decimale.</t>
  </si>
  <si>
    <t>OSTVARENJE/IZVRŠENJE 
01.2023. - 012.2023.</t>
  </si>
  <si>
    <t>OSTVARENJE/IZVRŠENJE 
01.2024. - 12.2024.</t>
  </si>
  <si>
    <t>Prihodi iz nadležnog proračuna za financiranje rashoda poslovanja</t>
  </si>
  <si>
    <t>Prihodi iz nadležnog proračuna za financiranje rashoda za nabavu nefinancijske imovine</t>
  </si>
  <si>
    <t xml:space="preserve">* Opći i posebni dio godišnjeg izvještaja o izvršenju proračuna sadrži samo izvorni plan ako od donošenja proračuna nije bilo izmjena i dopuna niti izvršenih preraspodjela odnosno izvorni plan i tekući plan ako je od donošenja proračuna bilo naknadno izvršenih preraspodjela.  
Opći i posebni dio godišnjeg izvještaja o izvršenju proračuna sadrži rebalans ako je od donošenja proračuna bilo izmjena i dopuna, odnosno rebalans i tekući plan ako je od izmjena i dopuna proračuna bilo naknadno izvršenih preraspodjela. </t>
  </si>
  <si>
    <t xml:space="preserve">** Ako Opći i Posebni dio godišnjeg izvještaja ne sadrži "TEKUĆI PLAN 2024.", "INDEKS"("OSTVARENJE/IZVRŠENJE 1.-12.2024."/"TEKUĆI PLAN 2024.") iskazuje se kao "OSTVARENJE/IZVRŠENJE 1.-12.2024."/"IZVORNI PLAN 2024." ODNOSNO "REBALANS 2024." </t>
  </si>
  <si>
    <t>097</t>
  </si>
  <si>
    <t>Istraživanje i razvoj obrazovanja</t>
  </si>
  <si>
    <t>GODIŠNJI IZVJEŠTAJ O IZVRŠENJU FINANCIJSKOG PLANA NACIONALNOG CENTRA ZA VANJSKO VREDNOVANJE OBRAZOVANJA ZA 2024. GODINU</t>
  </si>
  <si>
    <t>IZVORNI PLAN 2024.*</t>
  </si>
  <si>
    <t>IZVORNI PLAN 
2024.</t>
  </si>
  <si>
    <t>IZVORNI PLAN 2024.</t>
  </si>
  <si>
    <t>Nacionalni Centar za vanjsko vrednovanje obrazovanja</t>
  </si>
  <si>
    <t>po izvorima</t>
  </si>
  <si>
    <t>po programima i aktivnostima</t>
  </si>
  <si>
    <t>P3701</t>
  </si>
  <si>
    <t>Razvoj odgojno obrazovnog sustava</t>
  </si>
  <si>
    <t>A580046</t>
  </si>
  <si>
    <t>Administracija i upravljanje NCVVO-a</t>
  </si>
  <si>
    <t>Doprinosi za zdravstveno osiguranje</t>
  </si>
  <si>
    <t>Doprinosi za obvezno osiguranje u slučaju nezaposl.</t>
  </si>
  <si>
    <t>Mat. i dijelovi za tek.i investit. održavanje</t>
  </si>
  <si>
    <t>Službena,radna i zaštitna odjećai obuća</t>
  </si>
  <si>
    <t>Zatezne kamate iz poslovnih odnosa i drugo</t>
  </si>
  <si>
    <t>A814000</t>
  </si>
  <si>
    <t>Međunarodni projekti vrednovanja znanja i vještina (IEA: ICCS, ICILIS, PIRLS, TIMSS-OECD: PISA, TALIS)</t>
  </si>
  <si>
    <t>Tekuće pomoći prorač.koris. drugih proračuna</t>
  </si>
  <si>
    <t>A 814001</t>
  </si>
  <si>
    <t>Državna matura</t>
  </si>
  <si>
    <t>A 814003</t>
  </si>
  <si>
    <t>Nacionalni ispiti</t>
  </si>
  <si>
    <t>A814007</t>
  </si>
  <si>
    <t>Unapređenje kvalitete obrazovnog sustava</t>
  </si>
  <si>
    <t>K814013</t>
  </si>
  <si>
    <t>Program učinkoviti ljudski potencijali 2021.-2027., prioritet 2 - obrazovanje i cjeloživotno učenje</t>
  </si>
  <si>
    <t>TEKUĆI PLAN 2024.</t>
  </si>
  <si>
    <t>5= 4/3</t>
  </si>
  <si>
    <t>Rashodi za donacije, kazne, naknade šteta i kapitalne pomoći</t>
  </si>
  <si>
    <t>Materija i dijelovi za tekuće i investicijsko održavanje</t>
  </si>
  <si>
    <t>11 Opći prihodi i primici</t>
  </si>
  <si>
    <t>51 Pomoći EU</t>
  </si>
  <si>
    <t>43 Ostali prihodi za posebne namjene</t>
  </si>
  <si>
    <t>52 Ostale pomoći</t>
  </si>
  <si>
    <t>12 Sredstva učešća za pomoći</t>
  </si>
  <si>
    <t>Rasodi za nabavu proizvedene dugotrajne imovine</t>
  </si>
  <si>
    <t>561 Europski socijalni fond (ESF)</t>
  </si>
  <si>
    <t xml:space="preserve"> IZVRŠENJE 
1.-12.2024. </t>
  </si>
  <si>
    <t>OSTVARENJE/IZVRŠENJE 
01.2023. - 12.2023.</t>
  </si>
  <si>
    <t xml:space="preserve">OSTVARENJE 2023.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</si>
</sst>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indexed="8"/>
      <name val="Arial"/>
      <family val="2"/>
      <charset val="238"/>
    </font>
    <font>
      <b/>
      <sz val="14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4"/>
      <color rgb="FFFF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0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1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</font>
    <font>
      <b/>
      <sz val="11"/>
      <name val="Times New Roman"/>
      <family val="1"/>
    </font>
    <font>
      <b/>
      <sz val="8"/>
      <name val="Times New Roman"/>
      <family val="1"/>
    </font>
    <font>
      <sz val="8"/>
      <name val="Times New Roman"/>
      <family val="1"/>
    </font>
    <font>
      <b/>
      <sz val="10"/>
      <name val="Times New Roman"/>
      <family val="1"/>
      <charset val="238"/>
    </font>
    <font>
      <sz val="10"/>
      <color indexed="8"/>
      <name val="Arial"/>
      <family val="2"/>
    </font>
    <font>
      <b/>
      <sz val="10"/>
      <color indexed="44"/>
      <name val="Arial"/>
      <family val="2"/>
      <charset val="238"/>
    </font>
    <font>
      <sz val="10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8"/>
      <name val="Arial"/>
      <family val="2"/>
    </font>
    <font>
      <b/>
      <sz val="10"/>
      <name val="Times New Roman"/>
      <family val="1"/>
    </font>
    <font>
      <sz val="10"/>
      <name val="Arial"/>
      <family val="2"/>
      <charset val="238"/>
    </font>
    <font>
      <sz val="10"/>
      <color indexed="39"/>
      <name val="Arial"/>
      <family val="2"/>
    </font>
    <font>
      <sz val="10"/>
      <color indexed="10"/>
      <name val="Arial"/>
      <family val="2"/>
    </font>
    <font>
      <b/>
      <sz val="16"/>
      <name val="Arial"/>
      <family val="2"/>
      <charset val="238"/>
    </font>
    <font>
      <sz val="10"/>
      <name val="Arial"/>
      <family val="2"/>
    </font>
    <font>
      <sz val="12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i/>
      <sz val="10"/>
      <color indexed="8"/>
      <name val="Arial"/>
      <family val="2"/>
      <charset val="238"/>
    </font>
    <font>
      <b/>
      <i/>
      <sz val="10"/>
      <color rgb="FF000000"/>
      <name val="Arial"/>
      <family val="2"/>
      <charset val="238"/>
    </font>
    <font>
      <b/>
      <i/>
      <sz val="8"/>
      <name val="Arial"/>
      <family val="2"/>
      <charset val="238"/>
    </font>
    <font>
      <b/>
      <i/>
      <sz val="8"/>
      <color indexed="8"/>
      <name val="Arial"/>
      <family val="2"/>
      <charset val="238"/>
    </font>
    <font>
      <b/>
      <i/>
      <sz val="10"/>
      <name val="Arial"/>
      <family val="2"/>
      <charset val="238"/>
    </font>
  </fonts>
  <fills count="2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4"/>
      </patternFill>
    </fill>
    <fill>
      <patternFill patternType="solid">
        <fgColor indexed="4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</borders>
  <cellStyleXfs count="46">
    <xf numFmtId="0" fontId="0" fillId="0" borderId="0"/>
    <xf numFmtId="0" fontId="3" fillId="0" borderId="0"/>
    <xf numFmtId="0" fontId="6" fillId="5" borderId="6" applyNumberFormat="0" applyProtection="0">
      <alignment horizontal="left" vertical="center" indent="1"/>
    </xf>
    <xf numFmtId="4" fontId="20" fillId="6" borderId="6" applyNumberFormat="0" applyProtection="0">
      <alignment vertical="center"/>
    </xf>
    <xf numFmtId="0" fontId="14" fillId="7" borderId="6" applyNumberFormat="0" applyProtection="0">
      <alignment horizontal="left" vertical="center" indent="1"/>
    </xf>
    <xf numFmtId="0" fontId="21" fillId="5" borderId="6" applyNumberFormat="0" applyProtection="0">
      <alignment horizontal="center" vertical="center"/>
    </xf>
    <xf numFmtId="0" fontId="19" fillId="0" borderId="6" applyNumberFormat="0" applyProtection="0">
      <alignment horizontal="left" vertical="center" wrapText="1" justifyLastLine="1"/>
    </xf>
    <xf numFmtId="0" fontId="19" fillId="0" borderId="6" applyNumberFormat="0" applyProtection="0">
      <alignment horizontal="left" vertical="center" wrapText="1"/>
    </xf>
    <xf numFmtId="4" fontId="22" fillId="0" borderId="6" applyNumberFormat="0" applyProtection="0">
      <alignment horizontal="right" vertical="center"/>
    </xf>
    <xf numFmtId="0" fontId="19" fillId="0" borderId="6" applyNumberFormat="0" applyProtection="0">
      <alignment horizontal="left" vertical="center" wrapText="1"/>
    </xf>
    <xf numFmtId="0" fontId="24" fillId="0" borderId="6" applyNumberFormat="0" applyProtection="0">
      <alignment horizontal="left" vertical="center" wrapText="1"/>
    </xf>
    <xf numFmtId="4" fontId="20" fillId="8" borderId="6" applyNumberFormat="0" applyProtection="0">
      <alignment horizontal="left" vertical="center" indent="1"/>
    </xf>
    <xf numFmtId="0" fontId="27" fillId="0" borderId="0"/>
    <xf numFmtId="0" fontId="31" fillId="0" borderId="0"/>
    <xf numFmtId="0" fontId="2" fillId="0" borderId="0"/>
    <xf numFmtId="0" fontId="13" fillId="0" borderId="0"/>
    <xf numFmtId="4" fontId="28" fillId="6" borderId="6" applyNumberFormat="0" applyProtection="0">
      <alignment vertical="center"/>
    </xf>
    <xf numFmtId="4" fontId="20" fillId="6" borderId="6" applyNumberFormat="0" applyProtection="0">
      <alignment horizontal="left" vertical="center" indent="1"/>
    </xf>
    <xf numFmtId="4" fontId="20" fillId="6" borderId="6" applyNumberFormat="0" applyProtection="0">
      <alignment horizontal="left" vertical="center" indent="1"/>
    </xf>
    <xf numFmtId="4" fontId="20" fillId="9" borderId="6" applyNumberFormat="0" applyProtection="0">
      <alignment horizontal="right" vertical="center"/>
    </xf>
    <xf numFmtId="4" fontId="20" fillId="10" borderId="6" applyNumberFormat="0" applyProtection="0">
      <alignment horizontal="right" vertical="center"/>
    </xf>
    <xf numFmtId="4" fontId="20" fillId="11" borderId="6" applyNumberFormat="0" applyProtection="0">
      <alignment horizontal="right" vertical="center"/>
    </xf>
    <xf numFmtId="4" fontId="20" fillId="12" borderId="6" applyNumberFormat="0" applyProtection="0">
      <alignment horizontal="right" vertical="center"/>
    </xf>
    <xf numFmtId="4" fontId="20" fillId="13" borderId="6" applyNumberFormat="0" applyProtection="0">
      <alignment horizontal="right" vertical="center"/>
    </xf>
    <xf numFmtId="4" fontId="20" fillId="14" borderId="6" applyNumberFormat="0" applyProtection="0">
      <alignment horizontal="right" vertical="center"/>
    </xf>
    <xf numFmtId="4" fontId="20" fillId="15" borderId="6" applyNumberFormat="0" applyProtection="0">
      <alignment horizontal="right" vertical="center"/>
    </xf>
    <xf numFmtId="4" fontId="20" fillId="16" borderId="6" applyNumberFormat="0" applyProtection="0">
      <alignment horizontal="right" vertical="center"/>
    </xf>
    <xf numFmtId="4" fontId="20" fillId="17" borderId="6" applyNumberFormat="0" applyProtection="0">
      <alignment horizontal="right" vertical="center"/>
    </xf>
    <xf numFmtId="4" fontId="25" fillId="18" borderId="6" applyNumberFormat="0" applyProtection="0">
      <alignment horizontal="left" vertical="center" indent="1"/>
    </xf>
    <xf numFmtId="4" fontId="20" fillId="19" borderId="8" applyNumberFormat="0" applyProtection="0">
      <alignment horizontal="left" vertical="center" indent="1"/>
    </xf>
    <xf numFmtId="4" fontId="4" fillId="20" borderId="0" applyNumberFormat="0" applyProtection="0">
      <alignment horizontal="left" vertical="center" indent="1"/>
    </xf>
    <xf numFmtId="4" fontId="13" fillId="19" borderId="6" applyNumberFormat="0" applyProtection="0">
      <alignment horizontal="left" vertical="center" indent="1"/>
    </xf>
    <xf numFmtId="4" fontId="13" fillId="7" borderId="6" applyNumberFormat="0" applyProtection="0">
      <alignment horizontal="left" vertical="center" indent="1"/>
    </xf>
    <xf numFmtId="0" fontId="14" fillId="21" borderId="6" applyNumberFormat="0" applyProtection="0">
      <alignment horizontal="left" vertical="center" indent="1"/>
    </xf>
    <xf numFmtId="0" fontId="14" fillId="22" borderId="6" applyNumberFormat="0" applyProtection="0">
      <alignment horizontal="left" vertical="center" indent="1"/>
    </xf>
    <xf numFmtId="0" fontId="14" fillId="23" borderId="6" applyNumberFormat="0" applyProtection="0">
      <alignment horizontal="left" vertical="center" indent="1"/>
    </xf>
    <xf numFmtId="0" fontId="27" fillId="0" borderId="0"/>
    <xf numFmtId="0" fontId="31" fillId="0" borderId="0"/>
    <xf numFmtId="4" fontId="20" fillId="8" borderId="6" applyNumberFormat="0" applyProtection="0">
      <alignment vertical="center"/>
    </xf>
    <xf numFmtId="4" fontId="28" fillId="8" borderId="6" applyNumberFormat="0" applyProtection="0">
      <alignment vertical="center"/>
    </xf>
    <xf numFmtId="4" fontId="20" fillId="8" borderId="6" applyNumberFormat="0" applyProtection="0">
      <alignment horizontal="left" vertical="center" indent="1"/>
    </xf>
    <xf numFmtId="4" fontId="28" fillId="19" borderId="6" applyNumberFormat="0" applyProtection="0">
      <alignment horizontal="right" vertical="center"/>
    </xf>
    <xf numFmtId="0" fontId="24" fillId="23" borderId="6" applyNumberFormat="0" applyProtection="0">
      <alignment horizontal="left" vertical="center" indent="1"/>
    </xf>
    <xf numFmtId="0" fontId="6" fillId="5" borderId="6" applyNumberFormat="0" applyProtection="0">
      <alignment horizontal="center" vertical="top" wrapText="1"/>
    </xf>
    <xf numFmtId="0" fontId="30" fillId="0" borderId="0" applyNumberFormat="0" applyProtection="0"/>
    <xf numFmtId="4" fontId="29" fillId="19" borderId="6" applyNumberFormat="0" applyProtection="0">
      <alignment horizontal="right" vertical="center"/>
    </xf>
  </cellStyleXfs>
  <cellXfs count="248">
    <xf numFmtId="0" fontId="0" fillId="0" borderId="0" xfId="0"/>
    <xf numFmtId="0" fontId="0" fillId="0" borderId="0" xfId="0" applyFill="1"/>
    <xf numFmtId="0" fontId="5" fillId="0" borderId="0" xfId="1" applyFont="1" applyAlignment="1">
      <alignment horizontal="center" vertical="center" wrapText="1"/>
    </xf>
    <xf numFmtId="4" fontId="5" fillId="0" borderId="0" xfId="1" applyNumberFormat="1" applyFont="1" applyAlignment="1">
      <alignment horizontal="center" vertical="center" wrapText="1"/>
    </xf>
    <xf numFmtId="3" fontId="5" fillId="0" borderId="0" xfId="1" applyNumberFormat="1" applyFont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4" fontId="4" fillId="0" borderId="0" xfId="1" applyNumberFormat="1" applyFont="1" applyAlignment="1">
      <alignment horizontal="center" vertical="center" wrapText="1"/>
    </xf>
    <xf numFmtId="3" fontId="4" fillId="0" borderId="0" xfId="1" applyNumberFormat="1" applyFont="1" applyAlignment="1">
      <alignment horizontal="center" vertical="center" wrapText="1"/>
    </xf>
    <xf numFmtId="4" fontId="7" fillId="0" borderId="1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/>
    </xf>
    <xf numFmtId="4" fontId="5" fillId="0" borderId="1" xfId="1" applyNumberFormat="1" applyFont="1" applyBorder="1" applyAlignment="1">
      <alignment horizontal="center" vertical="center" wrapText="1"/>
    </xf>
    <xf numFmtId="4" fontId="9" fillId="0" borderId="1" xfId="1" applyNumberFormat="1" applyFont="1" applyBorder="1" applyAlignment="1">
      <alignment horizontal="right" vertical="center"/>
    </xf>
    <xf numFmtId="4" fontId="10" fillId="0" borderId="2" xfId="1" quotePrefix="1" applyNumberFormat="1" applyFont="1" applyBorder="1" applyAlignment="1">
      <alignment horizontal="center" vertical="center" wrapText="1"/>
    </xf>
    <xf numFmtId="3" fontId="10" fillId="0" borderId="2" xfId="1" quotePrefix="1" applyNumberFormat="1" applyFont="1" applyBorder="1" applyAlignment="1">
      <alignment horizontal="center" vertical="center" wrapText="1"/>
    </xf>
    <xf numFmtId="3" fontId="11" fillId="2" borderId="2" xfId="1" applyNumberFormat="1" applyFont="1" applyFill="1" applyBorder="1" applyAlignment="1">
      <alignment horizontal="center" vertical="center" wrapText="1"/>
    </xf>
    <xf numFmtId="4" fontId="11" fillId="2" borderId="2" xfId="1" applyNumberFormat="1" applyFont="1" applyFill="1" applyBorder="1" applyAlignment="1">
      <alignment horizontal="center" vertical="center" wrapText="1"/>
    </xf>
    <xf numFmtId="4" fontId="6" fillId="0" borderId="2" xfId="1" applyNumberFormat="1" applyFont="1" applyFill="1" applyBorder="1" applyAlignment="1">
      <alignment vertical="center" wrapText="1"/>
    </xf>
    <xf numFmtId="3" fontId="6" fillId="0" borderId="2" xfId="1" applyNumberFormat="1" applyFont="1" applyFill="1" applyBorder="1" applyAlignment="1">
      <alignment vertical="center" wrapText="1"/>
    </xf>
    <xf numFmtId="4" fontId="6" fillId="0" borderId="2" xfId="1" applyNumberFormat="1" applyFont="1" applyFill="1" applyBorder="1" applyAlignment="1">
      <alignment horizontal="right" vertical="center" wrapText="1"/>
    </xf>
    <xf numFmtId="4" fontId="6" fillId="3" borderId="2" xfId="1" applyNumberFormat="1" applyFont="1" applyFill="1" applyBorder="1" applyAlignment="1">
      <alignment vertical="center"/>
    </xf>
    <xf numFmtId="3" fontId="6" fillId="3" borderId="2" xfId="1" applyNumberFormat="1" applyFont="1" applyFill="1" applyBorder="1" applyAlignment="1">
      <alignment vertical="center"/>
    </xf>
    <xf numFmtId="0" fontId="6" fillId="3" borderId="3" xfId="1" applyFont="1" applyFill="1" applyBorder="1" applyAlignment="1">
      <alignment horizontal="left" vertical="center"/>
    </xf>
    <xf numFmtId="0" fontId="6" fillId="3" borderId="4" xfId="1" applyFont="1" applyFill="1" applyBorder="1" applyAlignment="1">
      <alignment vertical="center"/>
    </xf>
    <xf numFmtId="4" fontId="6" fillId="3" borderId="2" xfId="1" applyNumberFormat="1" applyFont="1" applyFill="1" applyBorder="1" applyAlignment="1">
      <alignment vertical="center" wrapText="1"/>
    </xf>
    <xf numFmtId="3" fontId="6" fillId="3" borderId="2" xfId="1" applyNumberFormat="1" applyFont="1" applyFill="1" applyBorder="1" applyAlignment="1">
      <alignment vertical="center" wrapText="1"/>
    </xf>
    <xf numFmtId="0" fontId="12" fillId="0" borderId="0" xfId="1" applyFont="1" applyAlignment="1">
      <alignment horizontal="center" vertical="center" wrapText="1"/>
    </xf>
    <xf numFmtId="4" fontId="12" fillId="0" borderId="0" xfId="1" applyNumberFormat="1" applyFont="1" applyAlignment="1">
      <alignment horizontal="center" vertical="center" wrapText="1"/>
    </xf>
    <xf numFmtId="3" fontId="12" fillId="0" borderId="0" xfId="1" applyNumberFormat="1" applyFont="1" applyAlignment="1">
      <alignment horizontal="center" vertical="center" wrapText="1"/>
    </xf>
    <xf numFmtId="4" fontId="13" fillId="0" borderId="0" xfId="1" applyNumberFormat="1" applyFont="1"/>
    <xf numFmtId="4" fontId="10" fillId="2" borderId="2" xfId="1" applyNumberFormat="1" applyFont="1" applyFill="1" applyBorder="1" applyAlignment="1">
      <alignment horizontal="center" vertical="center" wrapText="1"/>
    </xf>
    <xf numFmtId="4" fontId="0" fillId="0" borderId="0" xfId="0" applyNumberFormat="1" applyFill="1"/>
    <xf numFmtId="3" fontId="0" fillId="0" borderId="0" xfId="0" applyNumberFormat="1" applyFill="1"/>
    <xf numFmtId="0" fontId="15" fillId="0" borderId="0" xfId="0" applyFont="1" applyFill="1"/>
    <xf numFmtId="0" fontId="15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wrapText="1"/>
    </xf>
    <xf numFmtId="4" fontId="15" fillId="0" borderId="0" xfId="0" applyNumberFormat="1" applyFont="1" applyFill="1"/>
    <xf numFmtId="3" fontId="15" fillId="0" borderId="0" xfId="0" applyNumberFormat="1" applyFont="1" applyFill="1"/>
    <xf numFmtId="0" fontId="4" fillId="0" borderId="0" xfId="14" applyFont="1" applyFill="1" applyAlignment="1">
      <alignment vertical="center" wrapText="1"/>
    </xf>
    <xf numFmtId="0" fontId="27" fillId="0" borderId="0" xfId="12"/>
    <xf numFmtId="0" fontId="15" fillId="0" borderId="0" xfId="12" applyFont="1" applyFill="1" applyAlignment="1">
      <alignment horizontal="center" vertical="center"/>
    </xf>
    <xf numFmtId="0" fontId="18" fillId="0" borderId="0" xfId="12" applyFont="1" applyFill="1" applyAlignment="1">
      <alignment horizontal="center" vertical="center"/>
    </xf>
    <xf numFmtId="0" fontId="27" fillId="0" borderId="0" xfId="12" applyFill="1"/>
    <xf numFmtId="0" fontId="27" fillId="0" borderId="0" xfId="12" applyFill="1" applyBorder="1"/>
    <xf numFmtId="0" fontId="5" fillId="0" borderId="0" xfId="14" applyFont="1" applyFill="1" applyAlignment="1">
      <alignment horizontal="center" vertical="center" wrapText="1"/>
    </xf>
    <xf numFmtId="0" fontId="13" fillId="0" borderId="0" xfId="14" applyFont="1" applyFill="1" applyAlignment="1">
      <alignment vertical="center" wrapText="1"/>
    </xf>
    <xf numFmtId="0" fontId="18" fillId="0" borderId="0" xfId="12" applyFont="1" applyFill="1" applyBorder="1" applyAlignment="1">
      <alignment horizontal="center" vertical="center"/>
    </xf>
    <xf numFmtId="4" fontId="22" fillId="0" borderId="0" xfId="8" applyNumberFormat="1" applyFont="1" applyFill="1" applyBorder="1">
      <alignment horizontal="right" vertical="center"/>
    </xf>
    <xf numFmtId="0" fontId="14" fillId="0" borderId="0" xfId="12" applyFont="1" applyFill="1" applyBorder="1"/>
    <xf numFmtId="0" fontId="24" fillId="0" borderId="0" xfId="12" applyFont="1" applyFill="1" applyBorder="1"/>
    <xf numFmtId="0" fontId="24" fillId="0" borderId="0" xfId="10" quotePrefix="1" applyFont="1" applyFill="1" applyBorder="1">
      <alignment horizontal="left" vertical="center" wrapText="1"/>
    </xf>
    <xf numFmtId="0" fontId="24" fillId="0" borderId="0" xfId="10" quotePrefix="1" applyFont="1" applyFill="1" applyBorder="1" applyAlignment="1">
      <alignment horizontal="left" vertical="center" wrapText="1" indent="6"/>
    </xf>
    <xf numFmtId="4" fontId="16" fillId="4" borderId="7" xfId="2" applyNumberFormat="1" applyFont="1" applyFill="1" applyBorder="1" applyAlignment="1">
      <alignment horizontal="center" vertical="center" wrapText="1" justifyLastLine="1"/>
    </xf>
    <xf numFmtId="1" fontId="17" fillId="4" borderId="4" xfId="12" applyNumberFormat="1" applyFont="1" applyFill="1" applyBorder="1" applyAlignment="1">
      <alignment horizontal="center" vertical="center"/>
    </xf>
    <xf numFmtId="0" fontId="27" fillId="0" borderId="0" xfId="12"/>
    <xf numFmtId="0" fontId="15" fillId="0" borderId="0" xfId="12" applyFont="1" applyFill="1" applyAlignment="1">
      <alignment horizontal="center" vertical="center"/>
    </xf>
    <xf numFmtId="0" fontId="18" fillId="0" borderId="0" xfId="12" applyFont="1" applyFill="1" applyAlignment="1">
      <alignment horizontal="center" vertical="center"/>
    </xf>
    <xf numFmtId="0" fontId="27" fillId="0" borderId="0" xfId="12" applyFill="1"/>
    <xf numFmtId="0" fontId="27" fillId="0" borderId="0" xfId="12" applyFill="1" applyBorder="1"/>
    <xf numFmtId="0" fontId="5" fillId="0" borderId="0" xfId="14" applyFont="1" applyFill="1" applyAlignment="1">
      <alignment horizontal="center" vertical="center" wrapText="1"/>
    </xf>
    <xf numFmtId="0" fontId="13" fillId="0" borderId="0" xfId="14" applyFont="1" applyFill="1" applyAlignment="1">
      <alignment vertical="center" wrapText="1"/>
    </xf>
    <xf numFmtId="0" fontId="18" fillId="0" borderId="0" xfId="12" applyFont="1" applyFill="1" applyBorder="1" applyAlignment="1">
      <alignment horizontal="center" vertical="center"/>
    </xf>
    <xf numFmtId="4" fontId="22" fillId="0" borderId="0" xfId="8" applyNumberFormat="1" applyFont="1" applyFill="1" applyBorder="1">
      <alignment horizontal="right" vertical="center"/>
    </xf>
    <xf numFmtId="0" fontId="14" fillId="0" borderId="0" xfId="12" applyFont="1" applyFill="1" applyBorder="1"/>
    <xf numFmtId="0" fontId="24" fillId="0" borderId="0" xfId="12" applyFont="1" applyFill="1" applyBorder="1"/>
    <xf numFmtId="0" fontId="24" fillId="0" borderId="0" xfId="10" quotePrefix="1" applyFont="1" applyFill="1" applyBorder="1">
      <alignment horizontal="left" vertical="center" wrapText="1"/>
    </xf>
    <xf numFmtId="0" fontId="24" fillId="0" borderId="0" xfId="10" quotePrefix="1" applyFont="1" applyFill="1" applyBorder="1" applyAlignment="1">
      <alignment horizontal="left" vertical="center" wrapText="1" indent="8"/>
    </xf>
    <xf numFmtId="4" fontId="16" fillId="4" borderId="7" xfId="2" applyNumberFormat="1" applyFont="1" applyFill="1" applyBorder="1" applyAlignment="1">
      <alignment horizontal="center" vertical="center" wrapText="1" justifyLastLine="1"/>
    </xf>
    <xf numFmtId="1" fontId="17" fillId="4" borderId="4" xfId="12" applyNumberFormat="1" applyFont="1" applyFill="1" applyBorder="1" applyAlignment="1">
      <alignment horizontal="center" vertical="center"/>
    </xf>
    <xf numFmtId="0" fontId="27" fillId="0" borderId="0" xfId="12"/>
    <xf numFmtId="0" fontId="15" fillId="0" borderId="0" xfId="12" applyFont="1" applyFill="1" applyAlignment="1">
      <alignment horizontal="center" vertical="center"/>
    </xf>
    <xf numFmtId="0" fontId="18" fillId="0" borderId="0" xfId="12" applyFont="1" applyFill="1" applyAlignment="1">
      <alignment horizontal="center" vertical="center"/>
    </xf>
    <xf numFmtId="0" fontId="15" fillId="0" borderId="0" xfId="12" applyFont="1" applyFill="1" applyBorder="1"/>
    <xf numFmtId="0" fontId="27" fillId="0" borderId="0" xfId="12" applyFill="1"/>
    <xf numFmtId="0" fontId="27" fillId="0" borderId="0" xfId="12" applyFill="1" applyBorder="1"/>
    <xf numFmtId="0" fontId="6" fillId="0" borderId="0" xfId="2" quotePrefix="1" applyNumberFormat="1" applyFill="1" applyBorder="1">
      <alignment horizontal="left" vertical="center" indent="1"/>
    </xf>
    <xf numFmtId="0" fontId="19" fillId="0" borderId="0" xfId="12" applyFont="1" applyFill="1" applyBorder="1"/>
    <xf numFmtId="0" fontId="6" fillId="0" borderId="0" xfId="12" applyFont="1" applyFill="1" applyBorder="1"/>
    <xf numFmtId="0" fontId="26" fillId="0" borderId="0" xfId="12" applyFont="1" applyFill="1" applyBorder="1"/>
    <xf numFmtId="0" fontId="21" fillId="0" borderId="0" xfId="5" quotePrefix="1" applyFill="1" applyBorder="1">
      <alignment horizontal="center" vertical="center"/>
    </xf>
    <xf numFmtId="0" fontId="5" fillId="0" borderId="0" xfId="14" applyFont="1" applyFill="1" applyAlignment="1">
      <alignment horizontal="center" vertical="center" wrapText="1"/>
    </xf>
    <xf numFmtId="0" fontId="13" fillId="0" borderId="0" xfId="14" applyFont="1" applyFill="1" applyAlignment="1">
      <alignment vertical="center" wrapText="1"/>
    </xf>
    <xf numFmtId="0" fontId="19" fillId="0" borderId="0" xfId="6" quotePrefix="1" applyFont="1" applyFill="1" applyBorder="1" applyAlignment="1">
      <alignment horizontal="left" vertical="center" wrapText="1" indent="2" justifyLastLine="1"/>
    </xf>
    <xf numFmtId="4" fontId="16" fillId="4" borderId="7" xfId="2" applyNumberFormat="1" applyFont="1" applyFill="1" applyBorder="1" applyAlignment="1">
      <alignment horizontal="center" vertical="center" wrapText="1" justifyLastLine="1"/>
    </xf>
    <xf numFmtId="1" fontId="17" fillId="4" borderId="4" xfId="12" applyNumberFormat="1" applyFont="1" applyFill="1" applyBorder="1" applyAlignment="1">
      <alignment horizontal="center" vertical="center"/>
    </xf>
    <xf numFmtId="0" fontId="24" fillId="0" borderId="0" xfId="12" applyFont="1" applyFill="1" applyBorder="1"/>
    <xf numFmtId="4" fontId="25" fillId="0" borderId="0" xfId="3" applyNumberFormat="1" applyFont="1" applyFill="1" applyBorder="1">
      <alignment vertical="center"/>
    </xf>
    <xf numFmtId="3" fontId="25" fillId="0" borderId="0" xfId="3" applyNumberFormat="1" applyFont="1" applyFill="1" applyBorder="1">
      <alignment vertical="center"/>
    </xf>
    <xf numFmtId="4" fontId="22" fillId="0" borderId="0" xfId="8" applyNumberFormat="1" applyFont="1" applyFill="1" applyBorder="1">
      <alignment horizontal="right" vertical="center"/>
    </xf>
    <xf numFmtId="0" fontId="24" fillId="0" borderId="0" xfId="9" quotePrefix="1" applyFont="1" applyFill="1" applyBorder="1" applyAlignment="1">
      <alignment horizontal="left" vertical="center" wrapText="1" indent="4"/>
    </xf>
    <xf numFmtId="0" fontId="24" fillId="0" borderId="0" xfId="9" quotePrefix="1" applyFont="1" applyFill="1" applyBorder="1">
      <alignment horizontal="left" vertical="center" wrapText="1"/>
    </xf>
    <xf numFmtId="3" fontId="22" fillId="0" borderId="0" xfId="8" applyNumberFormat="1" applyFont="1" applyFill="1" applyBorder="1">
      <alignment horizontal="right" vertical="center"/>
    </xf>
    <xf numFmtId="0" fontId="27" fillId="0" borderId="0" xfId="12"/>
    <xf numFmtId="0" fontId="15" fillId="0" borderId="0" xfId="12" applyFont="1" applyFill="1" applyAlignment="1">
      <alignment horizontal="center" vertical="center"/>
    </xf>
    <xf numFmtId="0" fontId="18" fillId="0" borderId="0" xfId="12" applyFont="1" applyFill="1" applyAlignment="1">
      <alignment horizontal="center" vertical="center"/>
    </xf>
    <xf numFmtId="0" fontId="27" fillId="0" borderId="0" xfId="12" applyFill="1"/>
    <xf numFmtId="0" fontId="19" fillId="0" borderId="0" xfId="7" quotePrefix="1" applyFont="1" applyFill="1" applyBorder="1" applyAlignment="1">
      <alignment horizontal="left" vertical="center" wrapText="1" indent="3"/>
    </xf>
    <xf numFmtId="0" fontId="19" fillId="0" borderId="0" xfId="12" applyFont="1" applyFill="1" applyBorder="1"/>
    <xf numFmtId="0" fontId="5" fillId="0" borderId="0" xfId="14" applyFont="1" applyFill="1" applyAlignment="1">
      <alignment horizontal="center" vertical="center" wrapText="1"/>
    </xf>
    <xf numFmtId="0" fontId="13" fillId="0" borderId="0" xfId="14" applyFont="1" applyFill="1" applyAlignment="1">
      <alignment vertical="center" wrapText="1"/>
    </xf>
    <xf numFmtId="0" fontId="19" fillId="0" borderId="0" xfId="7" quotePrefix="1" applyFont="1" applyFill="1" applyBorder="1">
      <alignment horizontal="left" vertical="center" wrapText="1"/>
    </xf>
    <xf numFmtId="4" fontId="23" fillId="0" borderId="0" xfId="8" applyNumberFormat="1" applyFont="1" applyFill="1" applyBorder="1">
      <alignment horizontal="right" vertical="center"/>
    </xf>
    <xf numFmtId="3" fontId="23" fillId="0" borderId="0" xfId="8" applyNumberFormat="1" applyFont="1" applyFill="1" applyBorder="1">
      <alignment horizontal="right" vertical="center"/>
    </xf>
    <xf numFmtId="4" fontId="22" fillId="0" borderId="0" xfId="8" applyNumberFormat="1" applyFont="1" applyFill="1" applyBorder="1">
      <alignment horizontal="right" vertical="center"/>
    </xf>
    <xf numFmtId="3" fontId="22" fillId="0" borderId="0" xfId="8" applyNumberFormat="1" applyFont="1" applyFill="1" applyBorder="1">
      <alignment horizontal="right" vertical="center"/>
    </xf>
    <xf numFmtId="0" fontId="24" fillId="0" borderId="0" xfId="12" applyFont="1" applyFill="1" applyBorder="1"/>
    <xf numFmtId="0" fontId="24" fillId="0" borderId="0" xfId="9" quotePrefix="1" applyFont="1" applyFill="1" applyBorder="1" applyAlignment="1">
      <alignment horizontal="left" vertical="center" wrapText="1" indent="4"/>
    </xf>
    <xf numFmtId="0" fontId="24" fillId="0" borderId="0" xfId="9" quotePrefix="1" applyFont="1" applyFill="1" applyBorder="1">
      <alignment horizontal="left" vertical="center" wrapText="1"/>
    </xf>
    <xf numFmtId="4" fontId="16" fillId="4" borderId="7" xfId="2" applyNumberFormat="1" applyFont="1" applyFill="1" applyBorder="1" applyAlignment="1">
      <alignment horizontal="center" vertical="center" wrapText="1" justifyLastLine="1"/>
    </xf>
    <xf numFmtId="1" fontId="17" fillId="4" borderId="4" xfId="12" applyNumberFormat="1" applyFont="1" applyFill="1" applyBorder="1" applyAlignment="1">
      <alignment horizontal="center" vertical="center"/>
    </xf>
    <xf numFmtId="0" fontId="27" fillId="0" borderId="0" xfId="12" applyFill="1" applyBorder="1"/>
    <xf numFmtId="0" fontId="18" fillId="0" borderId="0" xfId="12" applyFont="1" applyFill="1" applyBorder="1" applyAlignment="1">
      <alignment horizontal="center" vertical="center"/>
    </xf>
    <xf numFmtId="0" fontId="19" fillId="0" borderId="0" xfId="12" applyFont="1" applyFill="1" applyBorder="1"/>
    <xf numFmtId="0" fontId="6" fillId="0" borderId="0" xfId="12" applyFont="1" applyFill="1" applyBorder="1"/>
    <xf numFmtId="0" fontId="24" fillId="0" borderId="0" xfId="9" quotePrefix="1" applyFont="1" applyFill="1" applyBorder="1" applyAlignment="1">
      <alignment horizontal="left" vertical="center" wrapText="1" indent="4"/>
    </xf>
    <xf numFmtId="0" fontId="6" fillId="0" borderId="0" xfId="2" quotePrefix="1" applyNumberFormat="1" applyFill="1" applyBorder="1">
      <alignment horizontal="left" vertical="center" indent="1"/>
    </xf>
    <xf numFmtId="0" fontId="21" fillId="0" borderId="0" xfId="5" quotePrefix="1" applyFill="1" applyBorder="1">
      <alignment horizontal="center" vertical="center"/>
    </xf>
    <xf numFmtId="0" fontId="27" fillId="0" borderId="0" xfId="12" applyFill="1" applyBorder="1"/>
    <xf numFmtId="0" fontId="6" fillId="0" borderId="0" xfId="12" applyFont="1" applyFill="1" applyBorder="1"/>
    <xf numFmtId="0" fontId="24" fillId="0" borderId="0" xfId="9" quotePrefix="1" applyFont="1" applyFill="1" applyBorder="1">
      <alignment horizontal="left" vertical="center" wrapText="1"/>
    </xf>
    <xf numFmtId="3" fontId="22" fillId="0" borderId="0" xfId="8" applyNumberFormat="1" applyFont="1" applyFill="1" applyBorder="1">
      <alignment horizontal="right" vertical="center"/>
    </xf>
    <xf numFmtId="4" fontId="16" fillId="4" borderId="7" xfId="2" applyNumberFormat="1" applyFont="1" applyFill="1" applyBorder="1" applyAlignment="1">
      <alignment horizontal="center" vertical="center" wrapText="1" justifyLastLine="1"/>
    </xf>
    <xf numFmtId="1" fontId="17" fillId="4" borderId="4" xfId="12" applyNumberFormat="1" applyFont="1" applyFill="1" applyBorder="1" applyAlignment="1">
      <alignment horizontal="center" vertical="center"/>
    </xf>
    <xf numFmtId="0" fontId="27" fillId="0" borderId="0" xfId="12"/>
    <xf numFmtId="0" fontId="15" fillId="0" borderId="0" xfId="12" applyFont="1" applyFill="1" applyBorder="1"/>
    <xf numFmtId="0" fontId="19" fillId="0" borderId="0" xfId="12" applyFont="1" applyFill="1" applyBorder="1"/>
    <xf numFmtId="0" fontId="5" fillId="0" borderId="0" xfId="14" applyFont="1" applyFill="1" applyAlignment="1">
      <alignment horizontal="center" vertical="center" wrapText="1"/>
    </xf>
    <xf numFmtId="0" fontId="13" fillId="0" borderId="0" xfId="14" applyFont="1" applyFill="1" applyAlignment="1">
      <alignment vertical="center" wrapText="1"/>
    </xf>
    <xf numFmtId="0" fontId="24" fillId="0" borderId="0" xfId="12" applyFont="1" applyFill="1" applyBorder="1"/>
    <xf numFmtId="0" fontId="24" fillId="0" borderId="0" xfId="10" quotePrefix="1" applyFont="1" applyFill="1" applyBorder="1">
      <alignment horizontal="left" vertical="center" wrapText="1"/>
    </xf>
    <xf numFmtId="0" fontId="24" fillId="0" borderId="0" xfId="10" quotePrefix="1" applyFont="1" applyFill="1" applyBorder="1" applyAlignment="1">
      <alignment horizontal="left" vertical="center" wrapText="1" indent="6"/>
    </xf>
    <xf numFmtId="0" fontId="22" fillId="0" borderId="0" xfId="8" applyNumberFormat="1" applyFont="1" applyFill="1" applyBorder="1">
      <alignment horizontal="right" vertical="center"/>
    </xf>
    <xf numFmtId="4" fontId="22" fillId="0" borderId="0" xfId="8" applyNumberFormat="1" applyFont="1" applyFill="1" applyBorder="1">
      <alignment horizontal="right" vertical="center"/>
    </xf>
    <xf numFmtId="0" fontId="22" fillId="24" borderId="0" xfId="8" applyNumberFormat="1" applyFont="1" applyFill="1" applyBorder="1">
      <alignment horizontal="right" vertical="center"/>
    </xf>
    <xf numFmtId="3" fontId="22" fillId="24" borderId="0" xfId="8" applyNumberFormat="1" applyFont="1" applyFill="1" applyBorder="1">
      <alignment horizontal="right" vertical="center"/>
    </xf>
    <xf numFmtId="4" fontId="5" fillId="0" borderId="0" xfId="14" applyNumberFormat="1" applyFont="1" applyFill="1" applyAlignment="1">
      <alignment horizontal="center" vertical="center" wrapText="1"/>
    </xf>
    <xf numFmtId="4" fontId="22" fillId="24" borderId="0" xfId="8" applyNumberFormat="1" applyFont="1" applyFill="1" applyBorder="1">
      <alignment horizontal="right" vertical="center"/>
    </xf>
    <xf numFmtId="0" fontId="24" fillId="24" borderId="0" xfId="10" quotePrefix="1" applyFont="1" applyFill="1" applyBorder="1" applyAlignment="1">
      <alignment horizontal="left" vertical="center" wrapText="1" indent="5"/>
    </xf>
    <xf numFmtId="0" fontId="24" fillId="24" borderId="0" xfId="10" quotePrefix="1" applyFont="1" applyFill="1" applyBorder="1">
      <alignment horizontal="left" vertical="center" wrapText="1"/>
    </xf>
    <xf numFmtId="0" fontId="24" fillId="24" borderId="0" xfId="9" quotePrefix="1" applyFont="1" applyFill="1" applyBorder="1" applyAlignment="1">
      <alignment horizontal="left" vertical="center" wrapText="1" indent="4"/>
    </xf>
    <xf numFmtId="0" fontId="24" fillId="24" borderId="0" xfId="9" quotePrefix="1" applyFont="1" applyFill="1" applyBorder="1">
      <alignment horizontal="left" vertical="center" wrapText="1"/>
    </xf>
    <xf numFmtId="0" fontId="19" fillId="24" borderId="0" xfId="7" quotePrefix="1" applyFont="1" applyFill="1" applyBorder="1" applyAlignment="1">
      <alignment horizontal="left" vertical="center" wrapText="1" indent="3"/>
    </xf>
    <xf numFmtId="0" fontId="19" fillId="24" borderId="0" xfId="7" quotePrefix="1" applyFont="1" applyFill="1" applyBorder="1">
      <alignment horizontal="left" vertical="center" wrapText="1"/>
    </xf>
    <xf numFmtId="4" fontId="23" fillId="24" borderId="0" xfId="8" applyNumberFormat="1" applyFont="1" applyFill="1" applyBorder="1">
      <alignment horizontal="right" vertical="center"/>
    </xf>
    <xf numFmtId="3" fontId="23" fillId="24" borderId="0" xfId="8" applyNumberFormat="1" applyFont="1" applyFill="1" applyBorder="1">
      <alignment horizontal="right" vertical="center"/>
    </xf>
    <xf numFmtId="0" fontId="19" fillId="25" borderId="0" xfId="6" quotePrefix="1" applyFont="1" applyFill="1" applyBorder="1" applyAlignment="1">
      <alignment horizontal="left" vertical="center" wrapText="1" indent="2" justifyLastLine="1"/>
    </xf>
    <xf numFmtId="4" fontId="25" fillId="25" borderId="0" xfId="3" applyNumberFormat="1" applyFont="1" applyFill="1" applyBorder="1">
      <alignment vertical="center"/>
    </xf>
    <xf numFmtId="4" fontId="10" fillId="26" borderId="0" xfId="3" applyNumberFormat="1" applyFont="1" applyFill="1" applyBorder="1">
      <alignment vertical="center"/>
    </xf>
    <xf numFmtId="0" fontId="19" fillId="25" borderId="0" xfId="7" quotePrefix="1" applyFont="1" applyFill="1" applyBorder="1" applyAlignment="1">
      <alignment horizontal="left" vertical="center" wrapText="1" indent="3"/>
    </xf>
    <xf numFmtId="0" fontId="19" fillId="25" borderId="0" xfId="7" quotePrefix="1" applyFont="1" applyFill="1" applyBorder="1">
      <alignment horizontal="left" vertical="center" wrapText="1"/>
    </xf>
    <xf numFmtId="4" fontId="23" fillId="25" borderId="0" xfId="8" applyNumberFormat="1" applyFont="1" applyFill="1" applyBorder="1">
      <alignment horizontal="right" vertical="center"/>
    </xf>
    <xf numFmtId="3" fontId="23" fillId="25" borderId="0" xfId="8" applyNumberFormat="1" applyFont="1" applyFill="1" applyBorder="1">
      <alignment horizontal="right" vertical="center"/>
    </xf>
    <xf numFmtId="4" fontId="10" fillId="25" borderId="0" xfId="3" applyNumberFormat="1" applyFont="1" applyFill="1" applyBorder="1">
      <alignment vertical="center"/>
    </xf>
    <xf numFmtId="0" fontId="18" fillId="25" borderId="0" xfId="12" applyFont="1" applyFill="1" applyBorder="1" applyAlignment="1">
      <alignment horizontal="center" vertical="center"/>
    </xf>
    <xf numFmtId="0" fontId="18" fillId="26" borderId="0" xfId="12" applyFont="1" applyFill="1" applyBorder="1" applyAlignment="1">
      <alignment horizontal="center" vertical="center"/>
    </xf>
    <xf numFmtId="3" fontId="19" fillId="26" borderId="0" xfId="12" applyNumberFormat="1" applyFont="1" applyFill="1" applyBorder="1" applyAlignment="1">
      <alignment vertical="center" wrapText="1" justifyLastLine="1"/>
    </xf>
    <xf numFmtId="3" fontId="19" fillId="26" borderId="0" xfId="12" applyNumberFormat="1" applyFont="1" applyFill="1" applyBorder="1" applyAlignment="1">
      <alignment vertical="top" wrapText="1" justifyLastLine="1"/>
    </xf>
    <xf numFmtId="3" fontId="19" fillId="25" borderId="0" xfId="12" applyNumberFormat="1" applyFont="1" applyFill="1" applyBorder="1" applyAlignment="1">
      <alignment vertical="top" wrapText="1" justifyLastLine="1"/>
    </xf>
    <xf numFmtId="4" fontId="6" fillId="27" borderId="2" xfId="1" applyNumberFormat="1" applyFont="1" applyFill="1" applyBorder="1" applyAlignment="1">
      <alignment vertical="center" wrapText="1"/>
    </xf>
    <xf numFmtId="3" fontId="6" fillId="27" borderId="2" xfId="1" applyNumberFormat="1" applyFont="1" applyFill="1" applyBorder="1" applyAlignment="1">
      <alignment vertical="center" wrapText="1"/>
    </xf>
    <xf numFmtId="4" fontId="24" fillId="0" borderId="0" xfId="8" applyNumberFormat="1" applyFont="1" applyFill="1" applyBorder="1">
      <alignment horizontal="right" vertical="center"/>
    </xf>
    <xf numFmtId="3" fontId="24" fillId="24" borderId="0" xfId="8" applyNumberFormat="1" applyFont="1" applyFill="1" applyBorder="1">
      <alignment horizontal="right" vertical="center"/>
    </xf>
    <xf numFmtId="0" fontId="24" fillId="0" borderId="0" xfId="0" applyFont="1" applyFill="1"/>
    <xf numFmtId="3" fontId="10" fillId="0" borderId="2" xfId="0" applyNumberFormat="1" applyFont="1" applyFill="1" applyBorder="1" applyAlignment="1">
      <alignment horizontal="right"/>
    </xf>
    <xf numFmtId="3" fontId="10" fillId="3" borderId="2" xfId="0" applyNumberFormat="1" applyFont="1" applyFill="1" applyBorder="1" applyAlignment="1">
      <alignment horizontal="right"/>
    </xf>
    <xf numFmtId="3" fontId="10" fillId="0" borderId="2" xfId="0" applyNumberFormat="1" applyFont="1" applyBorder="1" applyAlignment="1">
      <alignment horizontal="right"/>
    </xf>
    <xf numFmtId="3" fontId="10" fillId="3" borderId="2" xfId="0" applyNumberFormat="1" applyFont="1" applyFill="1" applyBorder="1" applyAlignment="1" applyProtection="1">
      <alignment horizontal="right" wrapText="1"/>
    </xf>
    <xf numFmtId="0" fontId="5" fillId="0" borderId="0" xfId="0" applyFont="1" applyAlignment="1">
      <alignment horizontal="center" vertical="center" wrapText="1"/>
    </xf>
    <xf numFmtId="3" fontId="5" fillId="0" borderId="0" xfId="0" applyNumberFormat="1" applyFont="1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0" fontId="32" fillId="0" borderId="0" xfId="0" applyFont="1" applyAlignment="1">
      <alignment wrapText="1"/>
    </xf>
    <xf numFmtId="0" fontId="10" fillId="3" borderId="2" xfId="0" applyFont="1" applyFill="1" applyBorder="1" applyAlignment="1">
      <alignment horizontal="center" vertical="center" wrapText="1"/>
    </xf>
    <xf numFmtId="3" fontId="10" fillId="3" borderId="2" xfId="0" applyNumberFormat="1" applyFont="1" applyFill="1" applyBorder="1" applyAlignment="1">
      <alignment horizontal="center" vertical="center" wrapText="1"/>
    </xf>
    <xf numFmtId="0" fontId="34" fillId="0" borderId="0" xfId="0" applyFont="1"/>
    <xf numFmtId="0" fontId="11" fillId="3" borderId="2" xfId="0" applyFont="1" applyFill="1" applyBorder="1" applyAlignment="1">
      <alignment horizontal="center" vertical="center" wrapText="1"/>
    </xf>
    <xf numFmtId="3" fontId="11" fillId="3" borderId="2" xfId="0" applyNumberFormat="1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left" vertical="center" wrapText="1"/>
    </xf>
    <xf numFmtId="0" fontId="10" fillId="2" borderId="5" xfId="0" applyFont="1" applyFill="1" applyBorder="1" applyAlignment="1">
      <alignment horizontal="left" vertical="center" wrapText="1"/>
    </xf>
    <xf numFmtId="3" fontId="10" fillId="2" borderId="5" xfId="0" applyNumberFormat="1" applyFont="1" applyFill="1" applyBorder="1" applyAlignment="1">
      <alignment horizontal="right"/>
    </xf>
    <xf numFmtId="3" fontId="10" fillId="2" borderId="2" xfId="0" applyNumberFormat="1" applyFont="1" applyFill="1" applyBorder="1" applyAlignment="1">
      <alignment horizontal="right"/>
    </xf>
    <xf numFmtId="0" fontId="35" fillId="0" borderId="5" xfId="0" applyFont="1" applyBorder="1" applyAlignment="1">
      <alignment horizontal="left" vertical="center" wrapText="1"/>
    </xf>
    <xf numFmtId="0" fontId="13" fillId="2" borderId="3" xfId="0" applyFont="1" applyFill="1" applyBorder="1" applyAlignment="1">
      <alignment horizontal="left" vertical="center" wrapText="1"/>
    </xf>
    <xf numFmtId="0" fontId="36" fillId="0" borderId="2" xfId="0" applyFont="1" applyBorder="1" applyAlignment="1">
      <alignment horizontal="left" vertical="center" wrapText="1"/>
    </xf>
    <xf numFmtId="3" fontId="13" fillId="2" borderId="5" xfId="0" applyNumberFormat="1" applyFont="1" applyFill="1" applyBorder="1" applyAlignment="1">
      <alignment horizontal="right"/>
    </xf>
    <xf numFmtId="4" fontId="0" fillId="0" borderId="0" xfId="0" applyNumberFormat="1"/>
    <xf numFmtId="0" fontId="35" fillId="0" borderId="2" xfId="0" applyFont="1" applyBorder="1" applyAlignment="1">
      <alignment horizontal="left" vertical="center" wrapText="1"/>
    </xf>
    <xf numFmtId="0" fontId="8" fillId="0" borderId="0" xfId="0" applyFont="1"/>
    <xf numFmtId="0" fontId="37" fillId="2" borderId="3" xfId="0" applyFont="1" applyFill="1" applyBorder="1" applyAlignment="1">
      <alignment horizontal="left" vertical="center" wrapText="1"/>
    </xf>
    <xf numFmtId="0" fontId="38" fillId="0" borderId="5" xfId="0" applyFont="1" applyBorder="1" applyAlignment="1">
      <alignment horizontal="left" vertical="center" wrapText="1"/>
    </xf>
    <xf numFmtId="0" fontId="14" fillId="2" borderId="2" xfId="0" applyFont="1" applyFill="1" applyBorder="1" applyAlignment="1">
      <alignment horizontal="left" vertical="center" wrapText="1"/>
    </xf>
    <xf numFmtId="4" fontId="10" fillId="2" borderId="5" xfId="0" applyNumberFormat="1" applyFont="1" applyFill="1" applyBorder="1" applyAlignment="1">
      <alignment horizontal="right"/>
    </xf>
    <xf numFmtId="4" fontId="8" fillId="0" borderId="0" xfId="0" applyNumberFormat="1" applyFont="1"/>
    <xf numFmtId="4" fontId="13" fillId="2" borderId="5" xfId="0" applyNumberFormat="1" applyFont="1" applyFill="1" applyBorder="1" applyAlignment="1">
      <alignment horizontal="right"/>
    </xf>
    <xf numFmtId="0" fontId="6" fillId="2" borderId="5" xfId="0" applyFont="1" applyFill="1" applyBorder="1" applyAlignment="1">
      <alignment horizontal="left" vertical="center" wrapText="1"/>
    </xf>
    <xf numFmtId="4" fontId="10" fillId="2" borderId="2" xfId="0" applyNumberFormat="1" applyFont="1" applyFill="1" applyBorder="1" applyAlignment="1">
      <alignment horizontal="right"/>
    </xf>
    <xf numFmtId="0" fontId="14" fillId="2" borderId="2" xfId="0" applyFont="1" applyFill="1" applyBorder="1" applyAlignment="1">
      <alignment horizontal="right" vertical="center" wrapText="1"/>
    </xf>
    <xf numFmtId="3" fontId="14" fillId="2" borderId="2" xfId="0" applyNumberFormat="1" applyFont="1" applyFill="1" applyBorder="1" applyAlignment="1">
      <alignment horizontal="right" vertical="center" wrapText="1"/>
    </xf>
    <xf numFmtId="4" fontId="14" fillId="2" borderId="2" xfId="0" applyNumberFormat="1" applyFont="1" applyFill="1" applyBorder="1" applyAlignment="1">
      <alignment horizontal="right" vertical="center" wrapText="1"/>
    </xf>
    <xf numFmtId="3" fontId="13" fillId="2" borderId="5" xfId="0" applyNumberFormat="1" applyFont="1" applyFill="1" applyBorder="1" applyAlignment="1"/>
    <xf numFmtId="0" fontId="14" fillId="2" borderId="2" xfId="0" applyFont="1" applyFill="1" applyBorder="1" applyAlignment="1">
      <alignment vertical="center" wrapText="1"/>
    </xf>
    <xf numFmtId="3" fontId="14" fillId="2" borderId="2" xfId="0" applyNumberFormat="1" applyFont="1" applyFill="1" applyBorder="1" applyAlignment="1">
      <alignment vertical="center" wrapText="1"/>
    </xf>
    <xf numFmtId="3" fontId="0" fillId="0" borderId="0" xfId="0" applyNumberFormat="1"/>
    <xf numFmtId="0" fontId="39" fillId="2" borderId="3" xfId="0" applyFont="1" applyFill="1" applyBorder="1" applyAlignment="1">
      <alignment horizontal="left" vertical="center" wrapText="1"/>
    </xf>
    <xf numFmtId="0" fontId="40" fillId="2" borderId="3" xfId="0" applyFont="1" applyFill="1" applyBorder="1" applyAlignment="1">
      <alignment horizontal="left" vertical="center" wrapText="1"/>
    </xf>
    <xf numFmtId="0" fontId="36" fillId="0" borderId="5" xfId="0" applyFont="1" applyBorder="1" applyAlignment="1">
      <alignment horizontal="left" vertical="center" wrapText="1"/>
    </xf>
    <xf numFmtId="0" fontId="1" fillId="0" borderId="0" xfId="0" applyFont="1"/>
    <xf numFmtId="4" fontId="1" fillId="0" borderId="0" xfId="0" applyNumberFormat="1" applyFont="1"/>
    <xf numFmtId="0" fontId="14" fillId="2" borderId="5" xfId="0" applyFont="1" applyFill="1" applyBorder="1" applyAlignment="1">
      <alignment horizontal="left" vertical="center" wrapText="1"/>
    </xf>
    <xf numFmtId="0" fontId="0" fillId="0" borderId="0" xfId="0" applyFont="1"/>
    <xf numFmtId="0" fontId="14" fillId="2" borderId="5" xfId="0" applyFont="1" applyFill="1" applyBorder="1" applyAlignment="1">
      <alignment vertical="center" wrapText="1"/>
    </xf>
    <xf numFmtId="0" fontId="41" fillId="2" borderId="5" xfId="0" applyFont="1" applyFill="1" applyBorder="1" applyAlignment="1">
      <alignment horizontal="left" vertical="center" wrapText="1"/>
    </xf>
    <xf numFmtId="4" fontId="5" fillId="0" borderId="0" xfId="0" applyNumberFormat="1" applyFont="1" applyAlignment="1">
      <alignment horizontal="center" vertical="center" wrapText="1"/>
    </xf>
    <xf numFmtId="4" fontId="10" fillId="3" borderId="2" xfId="0" applyNumberFormat="1" applyFont="1" applyFill="1" applyBorder="1" applyAlignment="1">
      <alignment horizontal="center" vertical="center" wrapText="1"/>
    </xf>
    <xf numFmtId="4" fontId="13" fillId="2" borderId="5" xfId="0" applyNumberFormat="1" applyFont="1" applyFill="1" applyBorder="1" applyAlignment="1"/>
    <xf numFmtId="4" fontId="14" fillId="2" borderId="5" xfId="0" applyNumberFormat="1" applyFont="1" applyFill="1" applyBorder="1" applyAlignment="1">
      <alignment horizontal="right" vertical="center" wrapText="1"/>
    </xf>
    <xf numFmtId="0" fontId="6" fillId="0" borderId="0" xfId="1" applyFont="1" applyAlignment="1">
      <alignment horizontal="left" vertical="top" wrapText="1"/>
    </xf>
    <xf numFmtId="0" fontId="8" fillId="0" borderId="0" xfId="1" applyFont="1" applyAlignment="1">
      <alignment horizontal="left" vertical="top" wrapText="1"/>
    </xf>
    <xf numFmtId="0" fontId="6" fillId="0" borderId="3" xfId="1" applyFont="1" applyBorder="1" applyAlignment="1">
      <alignment horizontal="left" vertical="center" wrapText="1"/>
    </xf>
    <xf numFmtId="0" fontId="14" fillId="0" borderId="4" xfId="1" applyFont="1" applyBorder="1" applyAlignment="1">
      <alignment vertical="center" wrapText="1"/>
    </xf>
    <xf numFmtId="0" fontId="10" fillId="3" borderId="3" xfId="1" quotePrefix="1" applyFont="1" applyFill="1" applyBorder="1" applyAlignment="1">
      <alignment horizontal="left" wrapText="1"/>
    </xf>
    <xf numFmtId="0" fontId="10" fillId="3" borderId="4" xfId="1" quotePrefix="1" applyFont="1" applyFill="1" applyBorder="1" applyAlignment="1">
      <alignment horizontal="left" wrapText="1"/>
    </xf>
    <xf numFmtId="0" fontId="10" fillId="3" borderId="5" xfId="1" quotePrefix="1" applyFont="1" applyFill="1" applyBorder="1" applyAlignment="1">
      <alignment horizontal="left" wrapText="1"/>
    </xf>
    <xf numFmtId="0" fontId="10" fillId="3" borderId="2" xfId="1" quotePrefix="1" applyFont="1" applyFill="1" applyBorder="1" applyAlignment="1">
      <alignment horizontal="left" vertical="center" wrapText="1"/>
    </xf>
    <xf numFmtId="0" fontId="6" fillId="0" borderId="4" xfId="1" applyFont="1" applyBorder="1" applyAlignment="1">
      <alignment vertical="center" wrapText="1"/>
    </xf>
    <xf numFmtId="0" fontId="6" fillId="0" borderId="4" xfId="1" applyFont="1" applyBorder="1" applyAlignment="1">
      <alignment vertical="center"/>
    </xf>
    <xf numFmtId="0" fontId="6" fillId="0" borderId="3" xfId="1" quotePrefix="1" applyFont="1" applyBorder="1" applyAlignment="1">
      <alignment horizontal="left" vertical="center"/>
    </xf>
    <xf numFmtId="0" fontId="6" fillId="3" borderId="3" xfId="1" applyFont="1" applyFill="1" applyBorder="1" applyAlignment="1">
      <alignment horizontal="left" vertical="center" wrapText="1"/>
    </xf>
    <xf numFmtId="0" fontId="6" fillId="3" borderId="4" xfId="1" applyFont="1" applyFill="1" applyBorder="1" applyAlignment="1">
      <alignment vertical="center" wrapText="1"/>
    </xf>
    <xf numFmtId="0" fontId="6" fillId="3" borderId="4" xfId="1" applyFont="1" applyFill="1" applyBorder="1" applyAlignment="1">
      <alignment vertical="center"/>
    </xf>
    <xf numFmtId="0" fontId="6" fillId="0" borderId="3" xfId="1" quotePrefix="1" applyFont="1" applyBorder="1" applyAlignment="1">
      <alignment horizontal="left" vertical="center" wrapText="1"/>
    </xf>
    <xf numFmtId="0" fontId="6" fillId="3" borderId="3" xfId="1" quotePrefix="1" applyFont="1" applyFill="1" applyBorder="1" applyAlignment="1">
      <alignment horizontal="left" vertical="center" wrapText="1"/>
    </xf>
    <xf numFmtId="0" fontId="6" fillId="0" borderId="0" xfId="1" applyFont="1" applyAlignment="1">
      <alignment horizontal="left" vertical="center" wrapText="1"/>
    </xf>
    <xf numFmtId="0" fontId="10" fillId="0" borderId="2" xfId="1" quotePrefix="1" applyFont="1" applyBorder="1" applyAlignment="1">
      <alignment horizontal="center" vertical="center" wrapText="1"/>
    </xf>
    <xf numFmtId="0" fontId="11" fillId="0" borderId="3" xfId="1" quotePrefix="1" applyFont="1" applyBorder="1" applyAlignment="1">
      <alignment horizontal="center" vertical="center" wrapText="1"/>
    </xf>
    <xf numFmtId="0" fontId="11" fillId="0" borderId="4" xfId="1" quotePrefix="1" applyFont="1" applyBorder="1" applyAlignment="1">
      <alignment horizontal="center" vertical="center" wrapText="1"/>
    </xf>
    <xf numFmtId="0" fontId="6" fillId="0" borderId="4" xfId="1" applyFont="1" applyBorder="1" applyAlignment="1">
      <alignment horizontal="left" vertical="center" wrapText="1"/>
    </xf>
    <xf numFmtId="0" fontId="11" fillId="0" borderId="2" xfId="1" quotePrefix="1" applyFont="1" applyBorder="1" applyAlignment="1">
      <alignment horizontal="center" wrapText="1"/>
    </xf>
    <xf numFmtId="0" fontId="11" fillId="0" borderId="3" xfId="1" quotePrefix="1" applyFont="1" applyBorder="1" applyAlignment="1">
      <alignment horizontal="center" wrapText="1"/>
    </xf>
    <xf numFmtId="0" fontId="4" fillId="0" borderId="0" xfId="1" applyFont="1" applyAlignment="1">
      <alignment horizontal="center" vertical="center" wrapText="1"/>
    </xf>
    <xf numFmtId="3" fontId="17" fillId="4" borderId="4" xfId="12" applyNumberFormat="1" applyFont="1" applyFill="1" applyBorder="1" applyAlignment="1">
      <alignment horizontal="center" vertical="center" wrapText="1" justifyLastLine="1"/>
    </xf>
    <xf numFmtId="3" fontId="16" fillId="4" borderId="4" xfId="12" applyNumberFormat="1" applyFont="1" applyFill="1" applyBorder="1" applyAlignment="1">
      <alignment horizontal="center" vertical="center" wrapText="1" justifyLastLine="1"/>
    </xf>
    <xf numFmtId="0" fontId="4" fillId="0" borderId="0" xfId="14" applyFont="1" applyFill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3" fillId="0" borderId="0" xfId="0" applyFont="1" applyAlignment="1">
      <alignment horizontal="center"/>
    </xf>
  </cellXfs>
  <cellStyles count="46">
    <cellStyle name="Normal" xfId="0" builtinId="0"/>
    <cellStyle name="Normal 2" xfId="12"/>
    <cellStyle name="Normalno 2" xfId="13"/>
    <cellStyle name="Normalno 3" xfId="1"/>
    <cellStyle name="Normalno 3 2" xfId="14"/>
    <cellStyle name="Obično_List4" xfId="15"/>
    <cellStyle name="SAPBEXaggData" xfId="3"/>
    <cellStyle name="SAPBEXaggDataEmph" xfId="16"/>
    <cellStyle name="SAPBEXaggItem" xfId="17"/>
    <cellStyle name="SAPBEXaggItemX" xfId="18"/>
    <cellStyle name="SAPBEXchaText" xfId="2"/>
    <cellStyle name="SAPBEXexcBad7" xfId="19"/>
    <cellStyle name="SAPBEXexcBad8" xfId="20"/>
    <cellStyle name="SAPBEXexcBad9" xfId="21"/>
    <cellStyle name="SAPBEXexcCritical4" xfId="22"/>
    <cellStyle name="SAPBEXexcCritical5" xfId="23"/>
    <cellStyle name="SAPBEXexcCritical6" xfId="24"/>
    <cellStyle name="SAPBEXexcGood1" xfId="25"/>
    <cellStyle name="SAPBEXexcGood2" xfId="26"/>
    <cellStyle name="SAPBEXexcGood3" xfId="27"/>
    <cellStyle name="SAPBEXfilterDrill" xfId="28"/>
    <cellStyle name="SAPBEXfilterItem" xfId="29"/>
    <cellStyle name="SAPBEXfilterText" xfId="30"/>
    <cellStyle name="SAPBEXformats" xfId="5"/>
    <cellStyle name="SAPBEXheaderItem" xfId="31"/>
    <cellStyle name="SAPBEXheaderText" xfId="32"/>
    <cellStyle name="SAPBEXHLevel0" xfId="6"/>
    <cellStyle name="SAPBEXHLevel0X" xfId="4"/>
    <cellStyle name="SAPBEXHLevel1" xfId="7"/>
    <cellStyle name="SAPBEXHLevel1X" xfId="33"/>
    <cellStyle name="SAPBEXHLevel2" xfId="9"/>
    <cellStyle name="SAPBEXHLevel2X" xfId="34"/>
    <cellStyle name="SAPBEXHLevel3" xfId="10"/>
    <cellStyle name="SAPBEXHLevel3X" xfId="35"/>
    <cellStyle name="SAPBEXinputData" xfId="36"/>
    <cellStyle name="SAPBEXinputData 2" xfId="37"/>
    <cellStyle name="SAPBEXresData" xfId="38"/>
    <cellStyle name="SAPBEXresDataEmph" xfId="39"/>
    <cellStyle name="SAPBEXresItem" xfId="11"/>
    <cellStyle name="SAPBEXresItemX" xfId="40"/>
    <cellStyle name="SAPBEXstdData" xfId="8"/>
    <cellStyle name="SAPBEXstdDataEmph" xfId="41"/>
    <cellStyle name="SAPBEXstdItem" xfId="42"/>
    <cellStyle name="SAPBEXstdItemX" xfId="43"/>
    <cellStyle name="SAPBEXtitle" xfId="44"/>
    <cellStyle name="SAPBEXundefined" xfId="45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K33"/>
  <sheetViews>
    <sheetView zoomScale="90" zoomScaleNormal="90" workbookViewId="0">
      <selection activeCell="A5" sqref="A5:K16"/>
    </sheetView>
  </sheetViews>
  <sheetFormatPr defaultRowHeight="14.4" x14ac:dyDescent="0.3"/>
  <cols>
    <col min="1" max="4" width="9.109375" style="1"/>
    <col min="5" max="5" width="10.109375" style="1" customWidth="1"/>
    <col min="6" max="6" width="22.33203125" style="30" customWidth="1"/>
    <col min="7" max="8" width="23.5546875" style="31" customWidth="1"/>
    <col min="9" max="9" width="23.5546875" style="30" customWidth="1"/>
    <col min="10" max="11" width="10.5546875" style="30" customWidth="1"/>
    <col min="12" max="260" width="9.109375" style="1"/>
    <col min="261" max="261" width="17.44140625" style="1" customWidth="1"/>
    <col min="262" max="265" width="25.109375" style="1" customWidth="1"/>
    <col min="266" max="267" width="12.33203125" style="1" customWidth="1"/>
    <col min="268" max="516" width="9.109375" style="1"/>
    <col min="517" max="517" width="17.44140625" style="1" customWidth="1"/>
    <col min="518" max="521" width="25.109375" style="1" customWidth="1"/>
    <col min="522" max="523" width="12.33203125" style="1" customWidth="1"/>
    <col min="524" max="772" width="9.109375" style="1"/>
    <col min="773" max="773" width="17.44140625" style="1" customWidth="1"/>
    <col min="774" max="777" width="25.109375" style="1" customWidth="1"/>
    <col min="778" max="779" width="12.33203125" style="1" customWidth="1"/>
    <col min="780" max="1028" width="9.109375" style="1"/>
    <col min="1029" max="1029" width="17.44140625" style="1" customWidth="1"/>
    <col min="1030" max="1033" width="25.109375" style="1" customWidth="1"/>
    <col min="1034" max="1035" width="12.33203125" style="1" customWidth="1"/>
    <col min="1036" max="1284" width="9.109375" style="1"/>
    <col min="1285" max="1285" width="17.44140625" style="1" customWidth="1"/>
    <col min="1286" max="1289" width="25.109375" style="1" customWidth="1"/>
    <col min="1290" max="1291" width="12.33203125" style="1" customWidth="1"/>
    <col min="1292" max="1540" width="9.109375" style="1"/>
    <col min="1541" max="1541" width="17.44140625" style="1" customWidth="1"/>
    <col min="1542" max="1545" width="25.109375" style="1" customWidth="1"/>
    <col min="1546" max="1547" width="12.33203125" style="1" customWidth="1"/>
    <col min="1548" max="1796" width="9.109375" style="1"/>
    <col min="1797" max="1797" width="17.44140625" style="1" customWidth="1"/>
    <col min="1798" max="1801" width="25.109375" style="1" customWidth="1"/>
    <col min="1802" max="1803" width="12.33203125" style="1" customWidth="1"/>
    <col min="1804" max="2052" width="9.109375" style="1"/>
    <col min="2053" max="2053" width="17.44140625" style="1" customWidth="1"/>
    <col min="2054" max="2057" width="25.109375" style="1" customWidth="1"/>
    <col min="2058" max="2059" width="12.33203125" style="1" customWidth="1"/>
    <col min="2060" max="2308" width="9.109375" style="1"/>
    <col min="2309" max="2309" width="17.44140625" style="1" customWidth="1"/>
    <col min="2310" max="2313" width="25.109375" style="1" customWidth="1"/>
    <col min="2314" max="2315" width="12.33203125" style="1" customWidth="1"/>
    <col min="2316" max="2564" width="9.109375" style="1"/>
    <col min="2565" max="2565" width="17.44140625" style="1" customWidth="1"/>
    <col min="2566" max="2569" width="25.109375" style="1" customWidth="1"/>
    <col min="2570" max="2571" width="12.33203125" style="1" customWidth="1"/>
    <col min="2572" max="2820" width="9.109375" style="1"/>
    <col min="2821" max="2821" width="17.44140625" style="1" customWidth="1"/>
    <col min="2822" max="2825" width="25.109375" style="1" customWidth="1"/>
    <col min="2826" max="2827" width="12.33203125" style="1" customWidth="1"/>
    <col min="2828" max="3076" width="9.109375" style="1"/>
    <col min="3077" max="3077" width="17.44140625" style="1" customWidth="1"/>
    <col min="3078" max="3081" width="25.109375" style="1" customWidth="1"/>
    <col min="3082" max="3083" width="12.33203125" style="1" customWidth="1"/>
    <col min="3084" max="3332" width="9.109375" style="1"/>
    <col min="3333" max="3333" width="17.44140625" style="1" customWidth="1"/>
    <col min="3334" max="3337" width="25.109375" style="1" customWidth="1"/>
    <col min="3338" max="3339" width="12.33203125" style="1" customWidth="1"/>
    <col min="3340" max="3588" width="9.109375" style="1"/>
    <col min="3589" max="3589" width="17.44140625" style="1" customWidth="1"/>
    <col min="3590" max="3593" width="25.109375" style="1" customWidth="1"/>
    <col min="3594" max="3595" width="12.33203125" style="1" customWidth="1"/>
    <col min="3596" max="3844" width="9.109375" style="1"/>
    <col min="3845" max="3845" width="17.44140625" style="1" customWidth="1"/>
    <col min="3846" max="3849" width="25.109375" style="1" customWidth="1"/>
    <col min="3850" max="3851" width="12.33203125" style="1" customWidth="1"/>
    <col min="3852" max="4100" width="9.109375" style="1"/>
    <col min="4101" max="4101" width="17.44140625" style="1" customWidth="1"/>
    <col min="4102" max="4105" width="25.109375" style="1" customWidth="1"/>
    <col min="4106" max="4107" width="12.33203125" style="1" customWidth="1"/>
    <col min="4108" max="4356" width="9.109375" style="1"/>
    <col min="4357" max="4357" width="17.44140625" style="1" customWidth="1"/>
    <col min="4358" max="4361" width="25.109375" style="1" customWidth="1"/>
    <col min="4362" max="4363" width="12.33203125" style="1" customWidth="1"/>
    <col min="4364" max="4612" width="9.109375" style="1"/>
    <col min="4613" max="4613" width="17.44140625" style="1" customWidth="1"/>
    <col min="4614" max="4617" width="25.109375" style="1" customWidth="1"/>
    <col min="4618" max="4619" width="12.33203125" style="1" customWidth="1"/>
    <col min="4620" max="4868" width="9.109375" style="1"/>
    <col min="4869" max="4869" width="17.44140625" style="1" customWidth="1"/>
    <col min="4870" max="4873" width="25.109375" style="1" customWidth="1"/>
    <col min="4874" max="4875" width="12.33203125" style="1" customWidth="1"/>
    <col min="4876" max="5124" width="9.109375" style="1"/>
    <col min="5125" max="5125" width="17.44140625" style="1" customWidth="1"/>
    <col min="5126" max="5129" width="25.109375" style="1" customWidth="1"/>
    <col min="5130" max="5131" width="12.33203125" style="1" customWidth="1"/>
    <col min="5132" max="5380" width="9.109375" style="1"/>
    <col min="5381" max="5381" width="17.44140625" style="1" customWidth="1"/>
    <col min="5382" max="5385" width="25.109375" style="1" customWidth="1"/>
    <col min="5386" max="5387" width="12.33203125" style="1" customWidth="1"/>
    <col min="5388" max="5636" width="9.109375" style="1"/>
    <col min="5637" max="5637" width="17.44140625" style="1" customWidth="1"/>
    <col min="5638" max="5641" width="25.109375" style="1" customWidth="1"/>
    <col min="5642" max="5643" width="12.33203125" style="1" customWidth="1"/>
    <col min="5644" max="5892" width="9.109375" style="1"/>
    <col min="5893" max="5893" width="17.44140625" style="1" customWidth="1"/>
    <col min="5894" max="5897" width="25.109375" style="1" customWidth="1"/>
    <col min="5898" max="5899" width="12.33203125" style="1" customWidth="1"/>
    <col min="5900" max="6148" width="9.109375" style="1"/>
    <col min="6149" max="6149" width="17.44140625" style="1" customWidth="1"/>
    <col min="6150" max="6153" width="25.109375" style="1" customWidth="1"/>
    <col min="6154" max="6155" width="12.33203125" style="1" customWidth="1"/>
    <col min="6156" max="6404" width="9.109375" style="1"/>
    <col min="6405" max="6405" width="17.44140625" style="1" customWidth="1"/>
    <col min="6406" max="6409" width="25.109375" style="1" customWidth="1"/>
    <col min="6410" max="6411" width="12.33203125" style="1" customWidth="1"/>
    <col min="6412" max="6660" width="9.109375" style="1"/>
    <col min="6661" max="6661" width="17.44140625" style="1" customWidth="1"/>
    <col min="6662" max="6665" width="25.109375" style="1" customWidth="1"/>
    <col min="6666" max="6667" width="12.33203125" style="1" customWidth="1"/>
    <col min="6668" max="6916" width="9.109375" style="1"/>
    <col min="6917" max="6917" width="17.44140625" style="1" customWidth="1"/>
    <col min="6918" max="6921" width="25.109375" style="1" customWidth="1"/>
    <col min="6922" max="6923" width="12.33203125" style="1" customWidth="1"/>
    <col min="6924" max="7172" width="9.109375" style="1"/>
    <col min="7173" max="7173" width="17.44140625" style="1" customWidth="1"/>
    <col min="7174" max="7177" width="25.109375" style="1" customWidth="1"/>
    <col min="7178" max="7179" width="12.33203125" style="1" customWidth="1"/>
    <col min="7180" max="7428" width="9.109375" style="1"/>
    <col min="7429" max="7429" width="17.44140625" style="1" customWidth="1"/>
    <col min="7430" max="7433" width="25.109375" style="1" customWidth="1"/>
    <col min="7434" max="7435" width="12.33203125" style="1" customWidth="1"/>
    <col min="7436" max="7684" width="9.109375" style="1"/>
    <col min="7685" max="7685" width="17.44140625" style="1" customWidth="1"/>
    <col min="7686" max="7689" width="25.109375" style="1" customWidth="1"/>
    <col min="7690" max="7691" width="12.33203125" style="1" customWidth="1"/>
    <col min="7692" max="7940" width="9.109375" style="1"/>
    <col min="7941" max="7941" width="17.44140625" style="1" customWidth="1"/>
    <col min="7942" max="7945" width="25.109375" style="1" customWidth="1"/>
    <col min="7946" max="7947" width="12.33203125" style="1" customWidth="1"/>
    <col min="7948" max="8196" width="9.109375" style="1"/>
    <col min="8197" max="8197" width="17.44140625" style="1" customWidth="1"/>
    <col min="8198" max="8201" width="25.109375" style="1" customWidth="1"/>
    <col min="8202" max="8203" width="12.33203125" style="1" customWidth="1"/>
    <col min="8204" max="8452" width="9.109375" style="1"/>
    <col min="8453" max="8453" width="17.44140625" style="1" customWidth="1"/>
    <col min="8454" max="8457" width="25.109375" style="1" customWidth="1"/>
    <col min="8458" max="8459" width="12.33203125" style="1" customWidth="1"/>
    <col min="8460" max="8708" width="9.109375" style="1"/>
    <col min="8709" max="8709" width="17.44140625" style="1" customWidth="1"/>
    <col min="8710" max="8713" width="25.109375" style="1" customWidth="1"/>
    <col min="8714" max="8715" width="12.33203125" style="1" customWidth="1"/>
    <col min="8716" max="8964" width="9.109375" style="1"/>
    <col min="8965" max="8965" width="17.44140625" style="1" customWidth="1"/>
    <col min="8966" max="8969" width="25.109375" style="1" customWidth="1"/>
    <col min="8970" max="8971" width="12.33203125" style="1" customWidth="1"/>
    <col min="8972" max="9220" width="9.109375" style="1"/>
    <col min="9221" max="9221" width="17.44140625" style="1" customWidth="1"/>
    <col min="9222" max="9225" width="25.109375" style="1" customWidth="1"/>
    <col min="9226" max="9227" width="12.33203125" style="1" customWidth="1"/>
    <col min="9228" max="9476" width="9.109375" style="1"/>
    <col min="9477" max="9477" width="17.44140625" style="1" customWidth="1"/>
    <col min="9478" max="9481" width="25.109375" style="1" customWidth="1"/>
    <col min="9482" max="9483" width="12.33203125" style="1" customWidth="1"/>
    <col min="9484" max="9732" width="9.109375" style="1"/>
    <col min="9733" max="9733" width="17.44140625" style="1" customWidth="1"/>
    <col min="9734" max="9737" width="25.109375" style="1" customWidth="1"/>
    <col min="9738" max="9739" width="12.33203125" style="1" customWidth="1"/>
    <col min="9740" max="9988" width="9.109375" style="1"/>
    <col min="9989" max="9989" width="17.44140625" style="1" customWidth="1"/>
    <col min="9990" max="9993" width="25.109375" style="1" customWidth="1"/>
    <col min="9994" max="9995" width="12.33203125" style="1" customWidth="1"/>
    <col min="9996" max="10244" width="9.109375" style="1"/>
    <col min="10245" max="10245" width="17.44140625" style="1" customWidth="1"/>
    <col min="10246" max="10249" width="25.109375" style="1" customWidth="1"/>
    <col min="10250" max="10251" width="12.33203125" style="1" customWidth="1"/>
    <col min="10252" max="10500" width="9.109375" style="1"/>
    <col min="10501" max="10501" width="17.44140625" style="1" customWidth="1"/>
    <col min="10502" max="10505" width="25.109375" style="1" customWidth="1"/>
    <col min="10506" max="10507" width="12.33203125" style="1" customWidth="1"/>
    <col min="10508" max="10756" width="9.109375" style="1"/>
    <col min="10757" max="10757" width="17.44140625" style="1" customWidth="1"/>
    <col min="10758" max="10761" width="25.109375" style="1" customWidth="1"/>
    <col min="10762" max="10763" width="12.33203125" style="1" customWidth="1"/>
    <col min="10764" max="11012" width="9.109375" style="1"/>
    <col min="11013" max="11013" width="17.44140625" style="1" customWidth="1"/>
    <col min="11014" max="11017" width="25.109375" style="1" customWidth="1"/>
    <col min="11018" max="11019" width="12.33203125" style="1" customWidth="1"/>
    <col min="11020" max="11268" width="9.109375" style="1"/>
    <col min="11269" max="11269" width="17.44140625" style="1" customWidth="1"/>
    <col min="11270" max="11273" width="25.109375" style="1" customWidth="1"/>
    <col min="11274" max="11275" width="12.33203125" style="1" customWidth="1"/>
    <col min="11276" max="11524" width="9.109375" style="1"/>
    <col min="11525" max="11525" width="17.44140625" style="1" customWidth="1"/>
    <col min="11526" max="11529" width="25.109375" style="1" customWidth="1"/>
    <col min="11530" max="11531" width="12.33203125" style="1" customWidth="1"/>
    <col min="11532" max="11780" width="9.109375" style="1"/>
    <col min="11781" max="11781" width="17.44140625" style="1" customWidth="1"/>
    <col min="11782" max="11785" width="25.109375" style="1" customWidth="1"/>
    <col min="11786" max="11787" width="12.33203125" style="1" customWidth="1"/>
    <col min="11788" max="12036" width="9.109375" style="1"/>
    <col min="12037" max="12037" width="17.44140625" style="1" customWidth="1"/>
    <col min="12038" max="12041" width="25.109375" style="1" customWidth="1"/>
    <col min="12042" max="12043" width="12.33203125" style="1" customWidth="1"/>
    <col min="12044" max="12292" width="9.109375" style="1"/>
    <col min="12293" max="12293" width="17.44140625" style="1" customWidth="1"/>
    <col min="12294" max="12297" width="25.109375" style="1" customWidth="1"/>
    <col min="12298" max="12299" width="12.33203125" style="1" customWidth="1"/>
    <col min="12300" max="12548" width="9.109375" style="1"/>
    <col min="12549" max="12549" width="17.44140625" style="1" customWidth="1"/>
    <col min="12550" max="12553" width="25.109375" style="1" customWidth="1"/>
    <col min="12554" max="12555" width="12.33203125" style="1" customWidth="1"/>
    <col min="12556" max="12804" width="9.109375" style="1"/>
    <col min="12805" max="12805" width="17.44140625" style="1" customWidth="1"/>
    <col min="12806" max="12809" width="25.109375" style="1" customWidth="1"/>
    <col min="12810" max="12811" width="12.33203125" style="1" customWidth="1"/>
    <col min="12812" max="13060" width="9.109375" style="1"/>
    <col min="13061" max="13061" width="17.44140625" style="1" customWidth="1"/>
    <col min="13062" max="13065" width="25.109375" style="1" customWidth="1"/>
    <col min="13066" max="13067" width="12.33203125" style="1" customWidth="1"/>
    <col min="13068" max="13316" width="9.109375" style="1"/>
    <col min="13317" max="13317" width="17.44140625" style="1" customWidth="1"/>
    <col min="13318" max="13321" width="25.109375" style="1" customWidth="1"/>
    <col min="13322" max="13323" width="12.33203125" style="1" customWidth="1"/>
    <col min="13324" max="13572" width="9.109375" style="1"/>
    <col min="13573" max="13573" width="17.44140625" style="1" customWidth="1"/>
    <col min="13574" max="13577" width="25.109375" style="1" customWidth="1"/>
    <col min="13578" max="13579" width="12.33203125" style="1" customWidth="1"/>
    <col min="13580" max="13828" width="9.109375" style="1"/>
    <col min="13829" max="13829" width="17.44140625" style="1" customWidth="1"/>
    <col min="13830" max="13833" width="25.109375" style="1" customWidth="1"/>
    <col min="13834" max="13835" width="12.33203125" style="1" customWidth="1"/>
    <col min="13836" max="14084" width="9.109375" style="1"/>
    <col min="14085" max="14085" width="17.44140625" style="1" customWidth="1"/>
    <col min="14086" max="14089" width="25.109375" style="1" customWidth="1"/>
    <col min="14090" max="14091" width="12.33203125" style="1" customWidth="1"/>
    <col min="14092" max="14340" width="9.109375" style="1"/>
    <col min="14341" max="14341" width="17.44140625" style="1" customWidth="1"/>
    <col min="14342" max="14345" width="25.109375" style="1" customWidth="1"/>
    <col min="14346" max="14347" width="12.33203125" style="1" customWidth="1"/>
    <col min="14348" max="14596" width="9.109375" style="1"/>
    <col min="14597" max="14597" width="17.44140625" style="1" customWidth="1"/>
    <col min="14598" max="14601" width="25.109375" style="1" customWidth="1"/>
    <col min="14602" max="14603" width="12.33203125" style="1" customWidth="1"/>
    <col min="14604" max="14852" width="9.109375" style="1"/>
    <col min="14853" max="14853" width="17.44140625" style="1" customWidth="1"/>
    <col min="14854" max="14857" width="25.109375" style="1" customWidth="1"/>
    <col min="14858" max="14859" width="12.33203125" style="1" customWidth="1"/>
    <col min="14860" max="15108" width="9.109375" style="1"/>
    <col min="15109" max="15109" width="17.44140625" style="1" customWidth="1"/>
    <col min="15110" max="15113" width="25.109375" style="1" customWidth="1"/>
    <col min="15114" max="15115" width="12.33203125" style="1" customWidth="1"/>
    <col min="15116" max="15364" width="9.109375" style="1"/>
    <col min="15365" max="15365" width="17.44140625" style="1" customWidth="1"/>
    <col min="15366" max="15369" width="25.109375" style="1" customWidth="1"/>
    <col min="15370" max="15371" width="12.33203125" style="1" customWidth="1"/>
    <col min="15372" max="15620" width="9.109375" style="1"/>
    <col min="15621" max="15621" width="17.44140625" style="1" customWidth="1"/>
    <col min="15622" max="15625" width="25.109375" style="1" customWidth="1"/>
    <col min="15626" max="15627" width="12.33203125" style="1" customWidth="1"/>
    <col min="15628" max="15876" width="9.109375" style="1"/>
    <col min="15877" max="15877" width="17.44140625" style="1" customWidth="1"/>
    <col min="15878" max="15881" width="25.109375" style="1" customWidth="1"/>
    <col min="15882" max="15883" width="12.33203125" style="1" customWidth="1"/>
    <col min="15884" max="16132" width="9.109375" style="1"/>
    <col min="16133" max="16133" width="17.44140625" style="1" customWidth="1"/>
    <col min="16134" max="16137" width="25.109375" style="1" customWidth="1"/>
    <col min="16138" max="16139" width="12.33203125" style="1" customWidth="1"/>
    <col min="16140" max="16384" width="9.109375" style="1"/>
  </cols>
  <sheetData>
    <row r="1" spans="1:11" ht="15.6" x14ac:dyDescent="0.3">
      <c r="A1" s="238" t="s">
        <v>228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</row>
    <row r="2" spans="1:11" ht="17.399999999999999" x14ac:dyDescent="0.3">
      <c r="A2" s="2"/>
      <c r="B2" s="2"/>
      <c r="C2" s="2"/>
      <c r="D2" s="2"/>
      <c r="E2" s="2"/>
      <c r="F2" s="3"/>
      <c r="G2" s="4"/>
      <c r="H2" s="4"/>
      <c r="I2" s="3"/>
      <c r="J2" s="3"/>
      <c r="K2" s="3"/>
    </row>
    <row r="3" spans="1:11" ht="15.6" x14ac:dyDescent="0.3">
      <c r="A3" s="238" t="s">
        <v>0</v>
      </c>
      <c r="B3" s="238"/>
      <c r="C3" s="238"/>
      <c r="D3" s="238"/>
      <c r="E3" s="238"/>
      <c r="F3" s="238"/>
      <c r="G3" s="238"/>
      <c r="H3" s="238"/>
      <c r="I3" s="238"/>
      <c r="J3" s="238"/>
      <c r="K3" s="238"/>
    </row>
    <row r="4" spans="1:11" ht="17.399999999999999" x14ac:dyDescent="0.3">
      <c r="A4" s="2"/>
      <c r="B4" s="2"/>
      <c r="C4" s="2"/>
      <c r="D4" s="2"/>
      <c r="E4" s="2"/>
      <c r="F4" s="3"/>
      <c r="G4" s="4"/>
      <c r="H4" s="4"/>
      <c r="I4" s="3"/>
      <c r="J4" s="3"/>
      <c r="K4" s="3"/>
    </row>
    <row r="5" spans="1:11" ht="15.6" x14ac:dyDescent="0.3">
      <c r="A5" s="238" t="s">
        <v>1</v>
      </c>
      <c r="B5" s="238"/>
      <c r="C5" s="238"/>
      <c r="D5" s="238"/>
      <c r="E5" s="238"/>
      <c r="F5" s="238"/>
      <c r="G5" s="238"/>
      <c r="H5" s="238"/>
      <c r="I5" s="238"/>
      <c r="J5" s="238"/>
      <c r="K5" s="238"/>
    </row>
    <row r="6" spans="1:11" ht="15.6" x14ac:dyDescent="0.3">
      <c r="A6" s="5"/>
      <c r="B6" s="5"/>
      <c r="C6" s="5"/>
      <c r="D6" s="5"/>
      <c r="E6" s="5"/>
      <c r="F6" s="6"/>
      <c r="G6" s="7"/>
      <c r="H6" s="7"/>
      <c r="I6" s="6"/>
      <c r="J6" s="6"/>
      <c r="K6" s="6"/>
    </row>
    <row r="7" spans="1:11" ht="17.399999999999999" x14ac:dyDescent="0.3">
      <c r="A7" s="231" t="s">
        <v>2</v>
      </c>
      <c r="B7" s="231"/>
      <c r="C7" s="231"/>
      <c r="D7" s="231"/>
      <c r="E7" s="231"/>
      <c r="F7" s="8"/>
      <c r="G7" s="9"/>
      <c r="H7" s="9"/>
      <c r="I7" s="10"/>
      <c r="J7" s="11"/>
      <c r="K7" s="11"/>
    </row>
    <row r="8" spans="1:11" ht="39.6" x14ac:dyDescent="0.3">
      <c r="A8" s="232" t="s">
        <v>3</v>
      </c>
      <c r="B8" s="232"/>
      <c r="C8" s="232"/>
      <c r="D8" s="232"/>
      <c r="E8" s="232"/>
      <c r="F8" s="12" t="s">
        <v>268</v>
      </c>
      <c r="G8" s="13" t="s">
        <v>229</v>
      </c>
      <c r="H8" s="13" t="s">
        <v>214</v>
      </c>
      <c r="I8" s="12" t="s">
        <v>218</v>
      </c>
      <c r="J8" s="12" t="s">
        <v>4</v>
      </c>
      <c r="K8" s="12" t="s">
        <v>5</v>
      </c>
    </row>
    <row r="9" spans="1:11" x14ac:dyDescent="0.3">
      <c r="A9" s="236">
        <v>1</v>
      </c>
      <c r="B9" s="236"/>
      <c r="C9" s="236"/>
      <c r="D9" s="236"/>
      <c r="E9" s="237"/>
      <c r="F9" s="14">
        <v>2</v>
      </c>
      <c r="G9" s="14">
        <v>3</v>
      </c>
      <c r="H9" s="14">
        <v>4</v>
      </c>
      <c r="I9" s="14">
        <v>5</v>
      </c>
      <c r="J9" s="15" t="s">
        <v>6</v>
      </c>
      <c r="K9" s="15" t="s">
        <v>7</v>
      </c>
    </row>
    <row r="10" spans="1:11" x14ac:dyDescent="0.3">
      <c r="A10" s="217" t="s">
        <v>8</v>
      </c>
      <c r="B10" s="223"/>
      <c r="C10" s="223"/>
      <c r="D10" s="223"/>
      <c r="E10" s="224"/>
      <c r="F10" s="16">
        <f>+'A.1 PRIHODI EK'!C11</f>
        <v>10619637.710000001</v>
      </c>
      <c r="G10" s="163">
        <v>12698560</v>
      </c>
      <c r="H10" s="17">
        <v>12465166</v>
      </c>
      <c r="I10" s="16">
        <v>12047533.460000001</v>
      </c>
      <c r="J10" s="18">
        <f t="shared" ref="J10:J16" si="0">+I10/F10*100</f>
        <v>113.44580473451951</v>
      </c>
      <c r="K10" s="18">
        <f t="shared" ref="K10:K16" si="1">+I10/H10*100</f>
        <v>96.649603061844516</v>
      </c>
    </row>
    <row r="11" spans="1:11" x14ac:dyDescent="0.3">
      <c r="A11" s="225" t="s">
        <v>9</v>
      </c>
      <c r="B11" s="224"/>
      <c r="C11" s="224"/>
      <c r="D11" s="224"/>
      <c r="E11" s="224"/>
      <c r="F11" s="16">
        <v>0</v>
      </c>
      <c r="G11" s="163">
        <v>0</v>
      </c>
      <c r="H11" s="17">
        <v>0</v>
      </c>
      <c r="I11" s="16">
        <v>0</v>
      </c>
      <c r="J11" s="18">
        <v>0</v>
      </c>
      <c r="K11" s="18">
        <v>0</v>
      </c>
    </row>
    <row r="12" spans="1:11" x14ac:dyDescent="0.3">
      <c r="A12" s="226" t="s">
        <v>10</v>
      </c>
      <c r="B12" s="227"/>
      <c r="C12" s="227"/>
      <c r="D12" s="227"/>
      <c r="E12" s="228"/>
      <c r="F12" s="19">
        <f>F10+F11</f>
        <v>10619637.710000001</v>
      </c>
      <c r="G12" s="164">
        <v>12698560</v>
      </c>
      <c r="H12" s="20">
        <f>H10+H11</f>
        <v>12465166</v>
      </c>
      <c r="I12" s="19">
        <f>I10+I11</f>
        <v>12047533.460000001</v>
      </c>
      <c r="J12" s="18">
        <f t="shared" si="0"/>
        <v>113.44580473451951</v>
      </c>
      <c r="K12" s="19">
        <f t="shared" si="1"/>
        <v>96.649603061844516</v>
      </c>
    </row>
    <row r="13" spans="1:11" x14ac:dyDescent="0.3">
      <c r="A13" s="229" t="s">
        <v>11</v>
      </c>
      <c r="B13" s="223"/>
      <c r="C13" s="223"/>
      <c r="D13" s="223"/>
      <c r="E13" s="223"/>
      <c r="F13" s="16">
        <f>+'A.1 RASHODI EK'!C10</f>
        <v>9924485.6600000001</v>
      </c>
      <c r="G13" s="163">
        <v>12462564</v>
      </c>
      <c r="H13" s="17">
        <v>12269535</v>
      </c>
      <c r="I13" s="16">
        <v>12079591.539999999</v>
      </c>
      <c r="J13" s="18">
        <f t="shared" si="0"/>
        <v>121.71503847988832</v>
      </c>
      <c r="K13" s="18">
        <f t="shared" si="1"/>
        <v>98.451909872705031</v>
      </c>
    </row>
    <row r="14" spans="1:11" x14ac:dyDescent="0.3">
      <c r="A14" s="225" t="s">
        <v>12</v>
      </c>
      <c r="B14" s="224"/>
      <c r="C14" s="224"/>
      <c r="D14" s="224"/>
      <c r="E14" s="224"/>
      <c r="F14" s="16">
        <f>+'A.1 RASHODI EK'!C66</f>
        <v>644679.61</v>
      </c>
      <c r="G14" s="165">
        <v>287545</v>
      </c>
      <c r="H14" s="17">
        <v>247180</v>
      </c>
      <c r="I14" s="16">
        <v>126644.02</v>
      </c>
      <c r="J14" s="18">
        <f t="shared" si="0"/>
        <v>19.644489764458349</v>
      </c>
      <c r="K14" s="18">
        <f t="shared" si="1"/>
        <v>51.23554494700219</v>
      </c>
    </row>
    <row r="15" spans="1:11" x14ac:dyDescent="0.3">
      <c r="A15" s="21" t="s">
        <v>13</v>
      </c>
      <c r="B15" s="22"/>
      <c r="C15" s="22"/>
      <c r="D15" s="22"/>
      <c r="E15" s="22"/>
      <c r="F15" s="19">
        <f>F13+F14</f>
        <v>10569165.27</v>
      </c>
      <c r="G15" s="164">
        <f xml:space="preserve"> +G13+G14</f>
        <v>12750109</v>
      </c>
      <c r="H15" s="20">
        <f>H13+H14</f>
        <v>12516715</v>
      </c>
      <c r="I15" s="19">
        <f>I13+I14</f>
        <v>12206235.559999999</v>
      </c>
      <c r="J15" s="18">
        <f t="shared" si="0"/>
        <v>115.48911619961828</v>
      </c>
      <c r="K15" s="19">
        <f t="shared" si="1"/>
        <v>97.51948142943256</v>
      </c>
    </row>
    <row r="16" spans="1:11" x14ac:dyDescent="0.3">
      <c r="A16" s="230" t="s">
        <v>14</v>
      </c>
      <c r="B16" s="227"/>
      <c r="C16" s="227"/>
      <c r="D16" s="227"/>
      <c r="E16" s="227"/>
      <c r="F16" s="23">
        <f>F12-F15</f>
        <v>50472.440000001341</v>
      </c>
      <c r="G16" s="166">
        <f xml:space="preserve"> +G12-G15</f>
        <v>-51549</v>
      </c>
      <c r="H16" s="24">
        <f>H12-H15</f>
        <v>-51549</v>
      </c>
      <c r="I16" s="23">
        <f>I12-I15</f>
        <v>-158702.09999999776</v>
      </c>
      <c r="J16" s="18">
        <f t="shared" si="0"/>
        <v>-314.43318373352577</v>
      </c>
      <c r="K16" s="19">
        <f t="shared" si="1"/>
        <v>307.86649595530031</v>
      </c>
    </row>
    <row r="17" spans="1:11" ht="17.399999999999999" x14ac:dyDescent="0.3">
      <c r="A17" s="2"/>
      <c r="B17" s="25"/>
      <c r="C17" s="25"/>
      <c r="D17" s="25"/>
      <c r="E17" s="25"/>
      <c r="F17" s="26"/>
      <c r="G17" s="27"/>
      <c r="H17" s="27"/>
      <c r="I17" s="26"/>
      <c r="J17" s="28"/>
      <c r="K17" s="28"/>
    </row>
    <row r="18" spans="1:11" ht="17.399999999999999" x14ac:dyDescent="0.3">
      <c r="A18" s="231" t="s">
        <v>15</v>
      </c>
      <c r="B18" s="231"/>
      <c r="C18" s="231"/>
      <c r="D18" s="231"/>
      <c r="E18" s="231"/>
      <c r="F18" s="26"/>
      <c r="G18" s="27"/>
      <c r="H18" s="27"/>
      <c r="I18" s="26"/>
      <c r="J18" s="28"/>
      <c r="K18" s="28"/>
    </row>
    <row r="19" spans="1:11" ht="39.6" x14ac:dyDescent="0.3">
      <c r="A19" s="232" t="s">
        <v>3</v>
      </c>
      <c r="B19" s="232"/>
      <c r="C19" s="232"/>
      <c r="D19" s="232"/>
      <c r="E19" s="232"/>
      <c r="F19" s="12" t="s">
        <v>217</v>
      </c>
      <c r="G19" s="13" t="s">
        <v>213</v>
      </c>
      <c r="H19" s="13" t="s">
        <v>214</v>
      </c>
      <c r="I19" s="12" t="s">
        <v>218</v>
      </c>
      <c r="J19" s="29" t="s">
        <v>4</v>
      </c>
      <c r="K19" s="29" t="s">
        <v>5</v>
      </c>
    </row>
    <row r="20" spans="1:11" x14ac:dyDescent="0.3">
      <c r="A20" s="233">
        <v>1</v>
      </c>
      <c r="B20" s="234"/>
      <c r="C20" s="234"/>
      <c r="D20" s="234"/>
      <c r="E20" s="234"/>
      <c r="F20" s="14">
        <v>2</v>
      </c>
      <c r="G20" s="14">
        <v>3</v>
      </c>
      <c r="H20" s="14">
        <v>4</v>
      </c>
      <c r="I20" s="14">
        <v>5</v>
      </c>
      <c r="J20" s="15" t="s">
        <v>6</v>
      </c>
      <c r="K20" s="15" t="s">
        <v>7</v>
      </c>
    </row>
    <row r="21" spans="1:11" x14ac:dyDescent="0.3">
      <c r="A21" s="217" t="s">
        <v>16</v>
      </c>
      <c r="B21" s="235"/>
      <c r="C21" s="235"/>
      <c r="D21" s="235"/>
      <c r="E21" s="235"/>
      <c r="F21" s="16">
        <v>0</v>
      </c>
      <c r="G21" s="17">
        <v>0</v>
      </c>
      <c r="H21" s="17">
        <v>0</v>
      </c>
      <c r="I21" s="16">
        <v>0</v>
      </c>
      <c r="J21" s="18">
        <v>0</v>
      </c>
      <c r="K21" s="18">
        <v>0</v>
      </c>
    </row>
    <row r="22" spans="1:11" ht="27" customHeight="1" x14ac:dyDescent="0.3">
      <c r="A22" s="217" t="s">
        <v>17</v>
      </c>
      <c r="B22" s="218"/>
      <c r="C22" s="218"/>
      <c r="D22" s="218"/>
      <c r="E22" s="218"/>
      <c r="F22" s="16">
        <v>0</v>
      </c>
      <c r="G22" s="17">
        <v>0</v>
      </c>
      <c r="H22" s="17">
        <v>0</v>
      </c>
      <c r="I22" s="16">
        <v>0</v>
      </c>
      <c r="J22" s="18">
        <v>0</v>
      </c>
      <c r="K22" s="18">
        <v>0</v>
      </c>
    </row>
    <row r="23" spans="1:11" x14ac:dyDescent="0.3">
      <c r="A23" s="219" t="s">
        <v>18</v>
      </c>
      <c r="B23" s="220"/>
      <c r="C23" s="220"/>
      <c r="D23" s="220"/>
      <c r="E23" s="221"/>
      <c r="F23" s="19">
        <v>0</v>
      </c>
      <c r="G23" s="20">
        <v>0</v>
      </c>
      <c r="H23" s="20">
        <v>0</v>
      </c>
      <c r="I23" s="19">
        <v>0</v>
      </c>
      <c r="J23" s="19">
        <v>0</v>
      </c>
      <c r="K23" s="19">
        <v>0</v>
      </c>
    </row>
    <row r="24" spans="1:11" x14ac:dyDescent="0.3">
      <c r="A24" s="217" t="s">
        <v>19</v>
      </c>
      <c r="B24" s="218"/>
      <c r="C24" s="218"/>
      <c r="D24" s="218"/>
      <c r="E24" s="218"/>
      <c r="F24" s="158">
        <v>0</v>
      </c>
      <c r="G24" s="159">
        <v>0</v>
      </c>
      <c r="H24" s="159">
        <v>0</v>
      </c>
      <c r="I24" s="16">
        <v>0</v>
      </c>
      <c r="J24" s="18">
        <v>0</v>
      </c>
      <c r="K24" s="18">
        <v>0</v>
      </c>
    </row>
    <row r="25" spans="1:11" x14ac:dyDescent="0.3">
      <c r="A25" s="217" t="s">
        <v>20</v>
      </c>
      <c r="B25" s="218"/>
      <c r="C25" s="218"/>
      <c r="D25" s="218"/>
      <c r="E25" s="218"/>
      <c r="F25" s="158">
        <v>0</v>
      </c>
      <c r="G25" s="159">
        <v>0</v>
      </c>
      <c r="H25" s="159">
        <v>0</v>
      </c>
      <c r="I25" s="159">
        <v>0</v>
      </c>
      <c r="J25" s="18">
        <v>0</v>
      </c>
      <c r="K25" s="18">
        <v>0</v>
      </c>
    </row>
    <row r="26" spans="1:11" x14ac:dyDescent="0.3">
      <c r="A26" s="219" t="s">
        <v>21</v>
      </c>
      <c r="B26" s="220"/>
      <c r="C26" s="220"/>
      <c r="D26" s="220"/>
      <c r="E26" s="221"/>
      <c r="F26" s="19">
        <f>+F23+F24+F25</f>
        <v>0</v>
      </c>
      <c r="G26" s="24">
        <f>+G23+G24+G25</f>
        <v>0</v>
      </c>
      <c r="H26" s="24">
        <f>+H23+H24+H25</f>
        <v>0</v>
      </c>
      <c r="I26" s="19">
        <f>+I23+I24+I25</f>
        <v>0</v>
      </c>
      <c r="J26" s="19">
        <v>0</v>
      </c>
      <c r="K26" s="19">
        <v>0</v>
      </c>
    </row>
    <row r="27" spans="1:11" x14ac:dyDescent="0.3">
      <c r="A27" s="222" t="s">
        <v>22</v>
      </c>
      <c r="B27" s="222"/>
      <c r="C27" s="222"/>
      <c r="D27" s="222"/>
      <c r="E27" s="222"/>
      <c r="F27" s="23">
        <v>50472.44</v>
      </c>
      <c r="G27" s="24">
        <v>-51549</v>
      </c>
      <c r="H27" s="24">
        <v>-51549</v>
      </c>
      <c r="I27" s="23">
        <v>-158702.1</v>
      </c>
      <c r="J27" s="19">
        <f t="shared" ref="J27" si="2">+I27/F27*100</f>
        <v>-314.4331837335385</v>
      </c>
      <c r="K27" s="19">
        <v>307.87</v>
      </c>
    </row>
    <row r="29" spans="1:11" ht="23.25" customHeight="1" x14ac:dyDescent="0.3">
      <c r="A29" s="215"/>
      <c r="B29" s="215"/>
      <c r="C29" s="215"/>
      <c r="D29" s="215"/>
      <c r="E29" s="215"/>
      <c r="F29" s="215"/>
      <c r="G29" s="215"/>
      <c r="H29" s="215"/>
      <c r="I29" s="215"/>
      <c r="J29" s="215"/>
      <c r="K29" s="215"/>
    </row>
    <row r="30" spans="1:11" ht="20.25" customHeight="1" x14ac:dyDescent="0.3">
      <c r="A30" s="215" t="s">
        <v>219</v>
      </c>
      <c r="B30" s="215"/>
      <c r="C30" s="215"/>
      <c r="D30" s="215"/>
      <c r="E30" s="215"/>
      <c r="F30" s="215"/>
      <c r="G30" s="215"/>
      <c r="H30" s="215"/>
      <c r="I30" s="215"/>
      <c r="J30" s="215"/>
      <c r="K30" s="215"/>
    </row>
    <row r="31" spans="1:11" ht="38.25" customHeight="1" x14ac:dyDescent="0.3">
      <c r="A31" s="215" t="s">
        <v>224</v>
      </c>
      <c r="B31" s="215"/>
      <c r="C31" s="215"/>
      <c r="D31" s="215"/>
      <c r="E31" s="215"/>
      <c r="F31" s="215"/>
      <c r="G31" s="215"/>
      <c r="H31" s="215"/>
      <c r="I31" s="215"/>
      <c r="J31" s="215"/>
      <c r="K31" s="215"/>
    </row>
    <row r="32" spans="1:11" x14ac:dyDescent="0.3">
      <c r="A32" s="215"/>
      <c r="B32" s="215"/>
      <c r="C32" s="215"/>
      <c r="D32" s="215"/>
      <c r="E32" s="215"/>
      <c r="F32" s="215"/>
      <c r="G32" s="215"/>
      <c r="H32" s="215"/>
      <c r="I32" s="215"/>
      <c r="J32" s="215"/>
      <c r="K32" s="215"/>
    </row>
    <row r="33" spans="1:11" ht="31.5" customHeight="1" x14ac:dyDescent="0.3">
      <c r="A33" s="216" t="s">
        <v>225</v>
      </c>
      <c r="B33" s="216"/>
      <c r="C33" s="216"/>
      <c r="D33" s="216"/>
      <c r="E33" s="216"/>
      <c r="F33" s="216"/>
      <c r="G33" s="216"/>
      <c r="H33" s="216"/>
      <c r="I33" s="216"/>
      <c r="J33" s="216"/>
      <c r="K33" s="216"/>
    </row>
  </sheetData>
  <mergeCells count="26">
    <mergeCell ref="A9:E9"/>
    <mergeCell ref="A1:K1"/>
    <mergeCell ref="A3:K3"/>
    <mergeCell ref="A5:K5"/>
    <mergeCell ref="A7:E7"/>
    <mergeCell ref="A8:E8"/>
    <mergeCell ref="A23:E23"/>
    <mergeCell ref="A10:E10"/>
    <mergeCell ref="A11:E11"/>
    <mergeCell ref="A12:E12"/>
    <mergeCell ref="A13:E13"/>
    <mergeCell ref="A14:E14"/>
    <mergeCell ref="A16:E16"/>
    <mergeCell ref="A18:E18"/>
    <mergeCell ref="A19:E19"/>
    <mergeCell ref="A20:E20"/>
    <mergeCell ref="A21:E21"/>
    <mergeCell ref="A22:E22"/>
    <mergeCell ref="A31:K32"/>
    <mergeCell ref="A33:K33"/>
    <mergeCell ref="A24:E24"/>
    <mergeCell ref="A25:E25"/>
    <mergeCell ref="A26:E26"/>
    <mergeCell ref="A27:E27"/>
    <mergeCell ref="A29:K29"/>
    <mergeCell ref="A30:K30"/>
  </mergeCells>
  <pageMargins left="0.7" right="0.7" top="0.75" bottom="0.75" header="0.3" footer="0.3"/>
  <pageSetup paperSize="9" scale="8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O79"/>
  <sheetViews>
    <sheetView zoomScale="90" zoomScaleNormal="90" workbookViewId="0">
      <pane xSplit="2" ySplit="8" topLeftCell="C10" activePane="bottomRight" state="frozen"/>
      <selection pane="topRight" activeCell="C1" sqref="C1"/>
      <selection pane="bottomLeft" activeCell="A10" sqref="A10"/>
      <selection pane="bottomRight" activeCell="J13" sqref="J13"/>
    </sheetView>
  </sheetViews>
  <sheetFormatPr defaultRowHeight="13.2" x14ac:dyDescent="0.25"/>
  <cols>
    <col min="1" max="1" width="15.88671875" style="32" customWidth="1"/>
    <col min="2" max="2" width="57.5546875" style="35" customWidth="1"/>
    <col min="3" max="3" width="21.44140625" style="36" customWidth="1"/>
    <col min="4" max="5" width="17.5546875" style="37" bestFit="1" customWidth="1"/>
    <col min="6" max="6" width="16.44140625" style="36" bestFit="1" customWidth="1"/>
    <col min="7" max="8" width="13.44140625" style="36" customWidth="1"/>
    <col min="9" max="9" width="15.44140625" style="32" bestFit="1" customWidth="1"/>
    <col min="10" max="10" width="9.44140625" style="32" bestFit="1" customWidth="1"/>
    <col min="11" max="11" width="15.44140625" style="32" bestFit="1" customWidth="1"/>
    <col min="12" max="12" width="9.44140625" style="32" bestFit="1" customWidth="1"/>
    <col min="13" max="256" width="9.109375" style="32"/>
    <col min="257" max="257" width="15.88671875" style="32" customWidth="1"/>
    <col min="258" max="258" width="57.5546875" style="32" customWidth="1"/>
    <col min="259" max="259" width="20.109375" style="32" customWidth="1"/>
    <col min="260" max="261" width="17.5546875" style="32" bestFit="1" customWidth="1"/>
    <col min="262" max="262" width="16.44140625" style="32" bestFit="1" customWidth="1"/>
    <col min="263" max="263" width="15.5546875" style="32" bestFit="1" customWidth="1"/>
    <col min="264" max="264" width="11.88671875" style="32" bestFit="1" customWidth="1"/>
    <col min="265" max="265" width="15.44140625" style="32" bestFit="1" customWidth="1"/>
    <col min="266" max="266" width="9.44140625" style="32" bestFit="1" customWidth="1"/>
    <col min="267" max="267" width="15.44140625" style="32" bestFit="1" customWidth="1"/>
    <col min="268" max="268" width="9.44140625" style="32" bestFit="1" customWidth="1"/>
    <col min="269" max="512" width="9.109375" style="32"/>
    <col min="513" max="513" width="15.88671875" style="32" customWidth="1"/>
    <col min="514" max="514" width="57.5546875" style="32" customWidth="1"/>
    <col min="515" max="515" width="20.109375" style="32" customWidth="1"/>
    <col min="516" max="517" width="17.5546875" style="32" bestFit="1" customWidth="1"/>
    <col min="518" max="518" width="16.44140625" style="32" bestFit="1" customWidth="1"/>
    <col min="519" max="519" width="15.5546875" style="32" bestFit="1" customWidth="1"/>
    <col min="520" max="520" width="11.88671875" style="32" bestFit="1" customWidth="1"/>
    <col min="521" max="521" width="15.44140625" style="32" bestFit="1" customWidth="1"/>
    <col min="522" max="522" width="9.44140625" style="32" bestFit="1" customWidth="1"/>
    <col min="523" max="523" width="15.44140625" style="32" bestFit="1" customWidth="1"/>
    <col min="524" max="524" width="9.44140625" style="32" bestFit="1" customWidth="1"/>
    <col min="525" max="768" width="9.109375" style="32"/>
    <col min="769" max="769" width="15.88671875" style="32" customWidth="1"/>
    <col min="770" max="770" width="57.5546875" style="32" customWidth="1"/>
    <col min="771" max="771" width="20.109375" style="32" customWidth="1"/>
    <col min="772" max="773" width="17.5546875" style="32" bestFit="1" customWidth="1"/>
    <col min="774" max="774" width="16.44140625" style="32" bestFit="1" customWidth="1"/>
    <col min="775" max="775" width="15.5546875" style="32" bestFit="1" customWidth="1"/>
    <col min="776" max="776" width="11.88671875" style="32" bestFit="1" customWidth="1"/>
    <col min="777" max="777" width="15.44140625" style="32" bestFit="1" customWidth="1"/>
    <col min="778" max="778" width="9.44140625" style="32" bestFit="1" customWidth="1"/>
    <col min="779" max="779" width="15.44140625" style="32" bestFit="1" customWidth="1"/>
    <col min="780" max="780" width="9.44140625" style="32" bestFit="1" customWidth="1"/>
    <col min="781" max="1024" width="9.109375" style="32"/>
    <col min="1025" max="1025" width="15.88671875" style="32" customWidth="1"/>
    <col min="1026" max="1026" width="57.5546875" style="32" customWidth="1"/>
    <col min="1027" max="1027" width="20.109375" style="32" customWidth="1"/>
    <col min="1028" max="1029" width="17.5546875" style="32" bestFit="1" customWidth="1"/>
    <col min="1030" max="1030" width="16.44140625" style="32" bestFit="1" customWidth="1"/>
    <col min="1031" max="1031" width="15.5546875" style="32" bestFit="1" customWidth="1"/>
    <col min="1032" max="1032" width="11.88671875" style="32" bestFit="1" customWidth="1"/>
    <col min="1033" max="1033" width="15.44140625" style="32" bestFit="1" customWidth="1"/>
    <col min="1034" max="1034" width="9.44140625" style="32" bestFit="1" customWidth="1"/>
    <col min="1035" max="1035" width="15.44140625" style="32" bestFit="1" customWidth="1"/>
    <col min="1036" max="1036" width="9.44140625" style="32" bestFit="1" customWidth="1"/>
    <col min="1037" max="1280" width="9.109375" style="32"/>
    <col min="1281" max="1281" width="15.88671875" style="32" customWidth="1"/>
    <col min="1282" max="1282" width="57.5546875" style="32" customWidth="1"/>
    <col min="1283" max="1283" width="20.109375" style="32" customWidth="1"/>
    <col min="1284" max="1285" width="17.5546875" style="32" bestFit="1" customWidth="1"/>
    <col min="1286" max="1286" width="16.44140625" style="32" bestFit="1" customWidth="1"/>
    <col min="1287" max="1287" width="15.5546875" style="32" bestFit="1" customWidth="1"/>
    <col min="1288" max="1288" width="11.88671875" style="32" bestFit="1" customWidth="1"/>
    <col min="1289" max="1289" width="15.44140625" style="32" bestFit="1" customWidth="1"/>
    <col min="1290" max="1290" width="9.44140625" style="32" bestFit="1" customWidth="1"/>
    <col min="1291" max="1291" width="15.44140625" style="32" bestFit="1" customWidth="1"/>
    <col min="1292" max="1292" width="9.44140625" style="32" bestFit="1" customWidth="1"/>
    <col min="1293" max="1536" width="9.109375" style="32"/>
    <col min="1537" max="1537" width="15.88671875" style="32" customWidth="1"/>
    <col min="1538" max="1538" width="57.5546875" style="32" customWidth="1"/>
    <col min="1539" max="1539" width="20.109375" style="32" customWidth="1"/>
    <col min="1540" max="1541" width="17.5546875" style="32" bestFit="1" customWidth="1"/>
    <col min="1542" max="1542" width="16.44140625" style="32" bestFit="1" customWidth="1"/>
    <col min="1543" max="1543" width="15.5546875" style="32" bestFit="1" customWidth="1"/>
    <col min="1544" max="1544" width="11.88671875" style="32" bestFit="1" customWidth="1"/>
    <col min="1545" max="1545" width="15.44140625" style="32" bestFit="1" customWidth="1"/>
    <col min="1546" max="1546" width="9.44140625" style="32" bestFit="1" customWidth="1"/>
    <col min="1547" max="1547" width="15.44140625" style="32" bestFit="1" customWidth="1"/>
    <col min="1548" max="1548" width="9.44140625" style="32" bestFit="1" customWidth="1"/>
    <col min="1549" max="1792" width="9.109375" style="32"/>
    <col min="1793" max="1793" width="15.88671875" style="32" customWidth="1"/>
    <col min="1794" max="1794" width="57.5546875" style="32" customWidth="1"/>
    <col min="1795" max="1795" width="20.109375" style="32" customWidth="1"/>
    <col min="1796" max="1797" width="17.5546875" style="32" bestFit="1" customWidth="1"/>
    <col min="1798" max="1798" width="16.44140625" style="32" bestFit="1" customWidth="1"/>
    <col min="1799" max="1799" width="15.5546875" style="32" bestFit="1" customWidth="1"/>
    <col min="1800" max="1800" width="11.88671875" style="32" bestFit="1" customWidth="1"/>
    <col min="1801" max="1801" width="15.44140625" style="32" bestFit="1" customWidth="1"/>
    <col min="1802" max="1802" width="9.44140625" style="32" bestFit="1" customWidth="1"/>
    <col min="1803" max="1803" width="15.44140625" style="32" bestFit="1" customWidth="1"/>
    <col min="1804" max="1804" width="9.44140625" style="32" bestFit="1" customWidth="1"/>
    <col min="1805" max="2048" width="9.109375" style="32"/>
    <col min="2049" max="2049" width="15.88671875" style="32" customWidth="1"/>
    <col min="2050" max="2050" width="57.5546875" style="32" customWidth="1"/>
    <col min="2051" max="2051" width="20.109375" style="32" customWidth="1"/>
    <col min="2052" max="2053" width="17.5546875" style="32" bestFit="1" customWidth="1"/>
    <col min="2054" max="2054" width="16.44140625" style="32" bestFit="1" customWidth="1"/>
    <col min="2055" max="2055" width="15.5546875" style="32" bestFit="1" customWidth="1"/>
    <col min="2056" max="2056" width="11.88671875" style="32" bestFit="1" customWidth="1"/>
    <col min="2057" max="2057" width="15.44140625" style="32" bestFit="1" customWidth="1"/>
    <col min="2058" max="2058" width="9.44140625" style="32" bestFit="1" customWidth="1"/>
    <col min="2059" max="2059" width="15.44140625" style="32" bestFit="1" customWidth="1"/>
    <col min="2060" max="2060" width="9.44140625" style="32" bestFit="1" customWidth="1"/>
    <col min="2061" max="2304" width="9.109375" style="32"/>
    <col min="2305" max="2305" width="15.88671875" style="32" customWidth="1"/>
    <col min="2306" max="2306" width="57.5546875" style="32" customWidth="1"/>
    <col min="2307" max="2307" width="20.109375" style="32" customWidth="1"/>
    <col min="2308" max="2309" width="17.5546875" style="32" bestFit="1" customWidth="1"/>
    <col min="2310" max="2310" width="16.44140625" style="32" bestFit="1" customWidth="1"/>
    <col min="2311" max="2311" width="15.5546875" style="32" bestFit="1" customWidth="1"/>
    <col min="2312" max="2312" width="11.88671875" style="32" bestFit="1" customWidth="1"/>
    <col min="2313" max="2313" width="15.44140625" style="32" bestFit="1" customWidth="1"/>
    <col min="2314" max="2314" width="9.44140625" style="32" bestFit="1" customWidth="1"/>
    <col min="2315" max="2315" width="15.44140625" style="32" bestFit="1" customWidth="1"/>
    <col min="2316" max="2316" width="9.44140625" style="32" bestFit="1" customWidth="1"/>
    <col min="2317" max="2560" width="9.109375" style="32"/>
    <col min="2561" max="2561" width="15.88671875" style="32" customWidth="1"/>
    <col min="2562" max="2562" width="57.5546875" style="32" customWidth="1"/>
    <col min="2563" max="2563" width="20.109375" style="32" customWidth="1"/>
    <col min="2564" max="2565" width="17.5546875" style="32" bestFit="1" customWidth="1"/>
    <col min="2566" max="2566" width="16.44140625" style="32" bestFit="1" customWidth="1"/>
    <col min="2567" max="2567" width="15.5546875" style="32" bestFit="1" customWidth="1"/>
    <col min="2568" max="2568" width="11.88671875" style="32" bestFit="1" customWidth="1"/>
    <col min="2569" max="2569" width="15.44140625" style="32" bestFit="1" customWidth="1"/>
    <col min="2570" max="2570" width="9.44140625" style="32" bestFit="1" customWidth="1"/>
    <col min="2571" max="2571" width="15.44140625" style="32" bestFit="1" customWidth="1"/>
    <col min="2572" max="2572" width="9.44140625" style="32" bestFit="1" customWidth="1"/>
    <col min="2573" max="2816" width="9.109375" style="32"/>
    <col min="2817" max="2817" width="15.88671875" style="32" customWidth="1"/>
    <col min="2818" max="2818" width="57.5546875" style="32" customWidth="1"/>
    <col min="2819" max="2819" width="20.109375" style="32" customWidth="1"/>
    <col min="2820" max="2821" width="17.5546875" style="32" bestFit="1" customWidth="1"/>
    <col min="2822" max="2822" width="16.44140625" style="32" bestFit="1" customWidth="1"/>
    <col min="2823" max="2823" width="15.5546875" style="32" bestFit="1" customWidth="1"/>
    <col min="2824" max="2824" width="11.88671875" style="32" bestFit="1" customWidth="1"/>
    <col min="2825" max="2825" width="15.44140625" style="32" bestFit="1" customWidth="1"/>
    <col min="2826" max="2826" width="9.44140625" style="32" bestFit="1" customWidth="1"/>
    <col min="2827" max="2827" width="15.44140625" style="32" bestFit="1" customWidth="1"/>
    <col min="2828" max="2828" width="9.44140625" style="32" bestFit="1" customWidth="1"/>
    <col min="2829" max="3072" width="9.109375" style="32"/>
    <col min="3073" max="3073" width="15.88671875" style="32" customWidth="1"/>
    <col min="3074" max="3074" width="57.5546875" style="32" customWidth="1"/>
    <col min="3075" max="3075" width="20.109375" style="32" customWidth="1"/>
    <col min="3076" max="3077" width="17.5546875" style="32" bestFit="1" customWidth="1"/>
    <col min="3078" max="3078" width="16.44140625" style="32" bestFit="1" customWidth="1"/>
    <col min="3079" max="3079" width="15.5546875" style="32" bestFit="1" customWidth="1"/>
    <col min="3080" max="3080" width="11.88671875" style="32" bestFit="1" customWidth="1"/>
    <col min="3081" max="3081" width="15.44140625" style="32" bestFit="1" customWidth="1"/>
    <col min="3082" max="3082" width="9.44140625" style="32" bestFit="1" customWidth="1"/>
    <col min="3083" max="3083" width="15.44140625" style="32" bestFit="1" customWidth="1"/>
    <col min="3084" max="3084" width="9.44140625" style="32" bestFit="1" customWidth="1"/>
    <col min="3085" max="3328" width="9.109375" style="32"/>
    <col min="3329" max="3329" width="15.88671875" style="32" customWidth="1"/>
    <col min="3330" max="3330" width="57.5546875" style="32" customWidth="1"/>
    <col min="3331" max="3331" width="20.109375" style="32" customWidth="1"/>
    <col min="3332" max="3333" width="17.5546875" style="32" bestFit="1" customWidth="1"/>
    <col min="3334" max="3334" width="16.44140625" style="32" bestFit="1" customWidth="1"/>
    <col min="3335" max="3335" width="15.5546875" style="32" bestFit="1" customWidth="1"/>
    <col min="3336" max="3336" width="11.88671875" style="32" bestFit="1" customWidth="1"/>
    <col min="3337" max="3337" width="15.44140625" style="32" bestFit="1" customWidth="1"/>
    <col min="3338" max="3338" width="9.44140625" style="32" bestFit="1" customWidth="1"/>
    <col min="3339" max="3339" width="15.44140625" style="32" bestFit="1" customWidth="1"/>
    <col min="3340" max="3340" width="9.44140625" style="32" bestFit="1" customWidth="1"/>
    <col min="3341" max="3584" width="9.109375" style="32"/>
    <col min="3585" max="3585" width="15.88671875" style="32" customWidth="1"/>
    <col min="3586" max="3586" width="57.5546875" style="32" customWidth="1"/>
    <col min="3587" max="3587" width="20.109375" style="32" customWidth="1"/>
    <col min="3588" max="3589" width="17.5546875" style="32" bestFit="1" customWidth="1"/>
    <col min="3590" max="3590" width="16.44140625" style="32" bestFit="1" customWidth="1"/>
    <col min="3591" max="3591" width="15.5546875" style="32" bestFit="1" customWidth="1"/>
    <col min="3592" max="3592" width="11.88671875" style="32" bestFit="1" customWidth="1"/>
    <col min="3593" max="3593" width="15.44140625" style="32" bestFit="1" customWidth="1"/>
    <col min="3594" max="3594" width="9.44140625" style="32" bestFit="1" customWidth="1"/>
    <col min="3595" max="3595" width="15.44140625" style="32" bestFit="1" customWidth="1"/>
    <col min="3596" max="3596" width="9.44140625" style="32" bestFit="1" customWidth="1"/>
    <col min="3597" max="3840" width="9.109375" style="32"/>
    <col min="3841" max="3841" width="15.88671875" style="32" customWidth="1"/>
    <col min="3842" max="3842" width="57.5546875" style="32" customWidth="1"/>
    <col min="3843" max="3843" width="20.109375" style="32" customWidth="1"/>
    <col min="3844" max="3845" width="17.5546875" style="32" bestFit="1" customWidth="1"/>
    <col min="3846" max="3846" width="16.44140625" style="32" bestFit="1" customWidth="1"/>
    <col min="3847" max="3847" width="15.5546875" style="32" bestFit="1" customWidth="1"/>
    <col min="3848" max="3848" width="11.88671875" style="32" bestFit="1" customWidth="1"/>
    <col min="3849" max="3849" width="15.44140625" style="32" bestFit="1" customWidth="1"/>
    <col min="3850" max="3850" width="9.44140625" style="32" bestFit="1" customWidth="1"/>
    <col min="3851" max="3851" width="15.44140625" style="32" bestFit="1" customWidth="1"/>
    <col min="3852" max="3852" width="9.44140625" style="32" bestFit="1" customWidth="1"/>
    <col min="3853" max="4096" width="9.109375" style="32"/>
    <col min="4097" max="4097" width="15.88671875" style="32" customWidth="1"/>
    <col min="4098" max="4098" width="57.5546875" style="32" customWidth="1"/>
    <col min="4099" max="4099" width="20.109375" style="32" customWidth="1"/>
    <col min="4100" max="4101" width="17.5546875" style="32" bestFit="1" customWidth="1"/>
    <col min="4102" max="4102" width="16.44140625" style="32" bestFit="1" customWidth="1"/>
    <col min="4103" max="4103" width="15.5546875" style="32" bestFit="1" customWidth="1"/>
    <col min="4104" max="4104" width="11.88671875" style="32" bestFit="1" customWidth="1"/>
    <col min="4105" max="4105" width="15.44140625" style="32" bestFit="1" customWidth="1"/>
    <col min="4106" max="4106" width="9.44140625" style="32" bestFit="1" customWidth="1"/>
    <col min="4107" max="4107" width="15.44140625" style="32" bestFit="1" customWidth="1"/>
    <col min="4108" max="4108" width="9.44140625" style="32" bestFit="1" customWidth="1"/>
    <col min="4109" max="4352" width="9.109375" style="32"/>
    <col min="4353" max="4353" width="15.88671875" style="32" customWidth="1"/>
    <col min="4354" max="4354" width="57.5546875" style="32" customWidth="1"/>
    <col min="4355" max="4355" width="20.109375" style="32" customWidth="1"/>
    <col min="4356" max="4357" width="17.5546875" style="32" bestFit="1" customWidth="1"/>
    <col min="4358" max="4358" width="16.44140625" style="32" bestFit="1" customWidth="1"/>
    <col min="4359" max="4359" width="15.5546875" style="32" bestFit="1" customWidth="1"/>
    <col min="4360" max="4360" width="11.88671875" style="32" bestFit="1" customWidth="1"/>
    <col min="4361" max="4361" width="15.44140625" style="32" bestFit="1" customWidth="1"/>
    <col min="4362" max="4362" width="9.44140625" style="32" bestFit="1" customWidth="1"/>
    <col min="4363" max="4363" width="15.44140625" style="32" bestFit="1" customWidth="1"/>
    <col min="4364" max="4364" width="9.44140625" style="32" bestFit="1" customWidth="1"/>
    <col min="4365" max="4608" width="9.109375" style="32"/>
    <col min="4609" max="4609" width="15.88671875" style="32" customWidth="1"/>
    <col min="4610" max="4610" width="57.5546875" style="32" customWidth="1"/>
    <col min="4611" max="4611" width="20.109375" style="32" customWidth="1"/>
    <col min="4612" max="4613" width="17.5546875" style="32" bestFit="1" customWidth="1"/>
    <col min="4614" max="4614" width="16.44140625" style="32" bestFit="1" customWidth="1"/>
    <col min="4615" max="4615" width="15.5546875" style="32" bestFit="1" customWidth="1"/>
    <col min="4616" max="4616" width="11.88671875" style="32" bestFit="1" customWidth="1"/>
    <col min="4617" max="4617" width="15.44140625" style="32" bestFit="1" customWidth="1"/>
    <col min="4618" max="4618" width="9.44140625" style="32" bestFit="1" customWidth="1"/>
    <col min="4619" max="4619" width="15.44140625" style="32" bestFit="1" customWidth="1"/>
    <col min="4620" max="4620" width="9.44140625" style="32" bestFit="1" customWidth="1"/>
    <col min="4621" max="4864" width="9.109375" style="32"/>
    <col min="4865" max="4865" width="15.88671875" style="32" customWidth="1"/>
    <col min="4866" max="4866" width="57.5546875" style="32" customWidth="1"/>
    <col min="4867" max="4867" width="20.109375" style="32" customWidth="1"/>
    <col min="4868" max="4869" width="17.5546875" style="32" bestFit="1" customWidth="1"/>
    <col min="4870" max="4870" width="16.44140625" style="32" bestFit="1" customWidth="1"/>
    <col min="4871" max="4871" width="15.5546875" style="32" bestFit="1" customWidth="1"/>
    <col min="4872" max="4872" width="11.88671875" style="32" bestFit="1" customWidth="1"/>
    <col min="4873" max="4873" width="15.44140625" style="32" bestFit="1" customWidth="1"/>
    <col min="4874" max="4874" width="9.44140625" style="32" bestFit="1" customWidth="1"/>
    <col min="4875" max="4875" width="15.44140625" style="32" bestFit="1" customWidth="1"/>
    <col min="4876" max="4876" width="9.44140625" style="32" bestFit="1" customWidth="1"/>
    <col min="4877" max="5120" width="9.109375" style="32"/>
    <col min="5121" max="5121" width="15.88671875" style="32" customWidth="1"/>
    <col min="5122" max="5122" width="57.5546875" style="32" customWidth="1"/>
    <col min="5123" max="5123" width="20.109375" style="32" customWidth="1"/>
    <col min="5124" max="5125" width="17.5546875" style="32" bestFit="1" customWidth="1"/>
    <col min="5126" max="5126" width="16.44140625" style="32" bestFit="1" customWidth="1"/>
    <col min="5127" max="5127" width="15.5546875" style="32" bestFit="1" customWidth="1"/>
    <col min="5128" max="5128" width="11.88671875" style="32" bestFit="1" customWidth="1"/>
    <col min="5129" max="5129" width="15.44140625" style="32" bestFit="1" customWidth="1"/>
    <col min="5130" max="5130" width="9.44140625" style="32" bestFit="1" customWidth="1"/>
    <col min="5131" max="5131" width="15.44140625" style="32" bestFit="1" customWidth="1"/>
    <col min="5132" max="5132" width="9.44140625" style="32" bestFit="1" customWidth="1"/>
    <col min="5133" max="5376" width="9.109375" style="32"/>
    <col min="5377" max="5377" width="15.88671875" style="32" customWidth="1"/>
    <col min="5378" max="5378" width="57.5546875" style="32" customWidth="1"/>
    <col min="5379" max="5379" width="20.109375" style="32" customWidth="1"/>
    <col min="5380" max="5381" width="17.5546875" style="32" bestFit="1" customWidth="1"/>
    <col min="5382" max="5382" width="16.44140625" style="32" bestFit="1" customWidth="1"/>
    <col min="5383" max="5383" width="15.5546875" style="32" bestFit="1" customWidth="1"/>
    <col min="5384" max="5384" width="11.88671875" style="32" bestFit="1" customWidth="1"/>
    <col min="5385" max="5385" width="15.44140625" style="32" bestFit="1" customWidth="1"/>
    <col min="5386" max="5386" width="9.44140625" style="32" bestFit="1" customWidth="1"/>
    <col min="5387" max="5387" width="15.44140625" style="32" bestFit="1" customWidth="1"/>
    <col min="5388" max="5388" width="9.44140625" style="32" bestFit="1" customWidth="1"/>
    <col min="5389" max="5632" width="9.109375" style="32"/>
    <col min="5633" max="5633" width="15.88671875" style="32" customWidth="1"/>
    <col min="5634" max="5634" width="57.5546875" style="32" customWidth="1"/>
    <col min="5635" max="5635" width="20.109375" style="32" customWidth="1"/>
    <col min="5636" max="5637" width="17.5546875" style="32" bestFit="1" customWidth="1"/>
    <col min="5638" max="5638" width="16.44140625" style="32" bestFit="1" customWidth="1"/>
    <col min="5639" max="5639" width="15.5546875" style="32" bestFit="1" customWidth="1"/>
    <col min="5640" max="5640" width="11.88671875" style="32" bestFit="1" customWidth="1"/>
    <col min="5641" max="5641" width="15.44140625" style="32" bestFit="1" customWidth="1"/>
    <col min="5642" max="5642" width="9.44140625" style="32" bestFit="1" customWidth="1"/>
    <col min="5643" max="5643" width="15.44140625" style="32" bestFit="1" customWidth="1"/>
    <col min="5644" max="5644" width="9.44140625" style="32" bestFit="1" customWidth="1"/>
    <col min="5645" max="5888" width="9.109375" style="32"/>
    <col min="5889" max="5889" width="15.88671875" style="32" customWidth="1"/>
    <col min="5890" max="5890" width="57.5546875" style="32" customWidth="1"/>
    <col min="5891" max="5891" width="20.109375" style="32" customWidth="1"/>
    <col min="5892" max="5893" width="17.5546875" style="32" bestFit="1" customWidth="1"/>
    <col min="5894" max="5894" width="16.44140625" style="32" bestFit="1" customWidth="1"/>
    <col min="5895" max="5895" width="15.5546875" style="32" bestFit="1" customWidth="1"/>
    <col min="5896" max="5896" width="11.88671875" style="32" bestFit="1" customWidth="1"/>
    <col min="5897" max="5897" width="15.44140625" style="32" bestFit="1" customWidth="1"/>
    <col min="5898" max="5898" width="9.44140625" style="32" bestFit="1" customWidth="1"/>
    <col min="5899" max="5899" width="15.44140625" style="32" bestFit="1" customWidth="1"/>
    <col min="5900" max="5900" width="9.44140625" style="32" bestFit="1" customWidth="1"/>
    <col min="5901" max="6144" width="9.109375" style="32"/>
    <col min="6145" max="6145" width="15.88671875" style="32" customWidth="1"/>
    <col min="6146" max="6146" width="57.5546875" style="32" customWidth="1"/>
    <col min="6147" max="6147" width="20.109375" style="32" customWidth="1"/>
    <col min="6148" max="6149" width="17.5546875" style="32" bestFit="1" customWidth="1"/>
    <col min="6150" max="6150" width="16.44140625" style="32" bestFit="1" customWidth="1"/>
    <col min="6151" max="6151" width="15.5546875" style="32" bestFit="1" customWidth="1"/>
    <col min="6152" max="6152" width="11.88671875" style="32" bestFit="1" customWidth="1"/>
    <col min="6153" max="6153" width="15.44140625" style="32" bestFit="1" customWidth="1"/>
    <col min="6154" max="6154" width="9.44140625" style="32" bestFit="1" customWidth="1"/>
    <col min="6155" max="6155" width="15.44140625" style="32" bestFit="1" customWidth="1"/>
    <col min="6156" max="6156" width="9.44140625" style="32" bestFit="1" customWidth="1"/>
    <col min="6157" max="6400" width="9.109375" style="32"/>
    <col min="6401" max="6401" width="15.88671875" style="32" customWidth="1"/>
    <col min="6402" max="6402" width="57.5546875" style="32" customWidth="1"/>
    <col min="6403" max="6403" width="20.109375" style="32" customWidth="1"/>
    <col min="6404" max="6405" width="17.5546875" style="32" bestFit="1" customWidth="1"/>
    <col min="6406" max="6406" width="16.44140625" style="32" bestFit="1" customWidth="1"/>
    <col min="6407" max="6407" width="15.5546875" style="32" bestFit="1" customWidth="1"/>
    <col min="6408" max="6408" width="11.88671875" style="32" bestFit="1" customWidth="1"/>
    <col min="6409" max="6409" width="15.44140625" style="32" bestFit="1" customWidth="1"/>
    <col min="6410" max="6410" width="9.44140625" style="32" bestFit="1" customWidth="1"/>
    <col min="6411" max="6411" width="15.44140625" style="32" bestFit="1" customWidth="1"/>
    <col min="6412" max="6412" width="9.44140625" style="32" bestFit="1" customWidth="1"/>
    <col min="6413" max="6656" width="9.109375" style="32"/>
    <col min="6657" max="6657" width="15.88671875" style="32" customWidth="1"/>
    <col min="6658" max="6658" width="57.5546875" style="32" customWidth="1"/>
    <col min="6659" max="6659" width="20.109375" style="32" customWidth="1"/>
    <col min="6660" max="6661" width="17.5546875" style="32" bestFit="1" customWidth="1"/>
    <col min="6662" max="6662" width="16.44140625" style="32" bestFit="1" customWidth="1"/>
    <col min="6663" max="6663" width="15.5546875" style="32" bestFit="1" customWidth="1"/>
    <col min="6664" max="6664" width="11.88671875" style="32" bestFit="1" customWidth="1"/>
    <col min="6665" max="6665" width="15.44140625" style="32" bestFit="1" customWidth="1"/>
    <col min="6666" max="6666" width="9.44140625" style="32" bestFit="1" customWidth="1"/>
    <col min="6667" max="6667" width="15.44140625" style="32" bestFit="1" customWidth="1"/>
    <col min="6668" max="6668" width="9.44140625" style="32" bestFit="1" customWidth="1"/>
    <col min="6669" max="6912" width="9.109375" style="32"/>
    <col min="6913" max="6913" width="15.88671875" style="32" customWidth="1"/>
    <col min="6914" max="6914" width="57.5546875" style="32" customWidth="1"/>
    <col min="6915" max="6915" width="20.109375" style="32" customWidth="1"/>
    <col min="6916" max="6917" width="17.5546875" style="32" bestFit="1" customWidth="1"/>
    <col min="6918" max="6918" width="16.44140625" style="32" bestFit="1" customWidth="1"/>
    <col min="6919" max="6919" width="15.5546875" style="32" bestFit="1" customWidth="1"/>
    <col min="6920" max="6920" width="11.88671875" style="32" bestFit="1" customWidth="1"/>
    <col min="6921" max="6921" width="15.44140625" style="32" bestFit="1" customWidth="1"/>
    <col min="6922" max="6922" width="9.44140625" style="32" bestFit="1" customWidth="1"/>
    <col min="6923" max="6923" width="15.44140625" style="32" bestFit="1" customWidth="1"/>
    <col min="6924" max="6924" width="9.44140625" style="32" bestFit="1" customWidth="1"/>
    <col min="6925" max="7168" width="9.109375" style="32"/>
    <col min="7169" max="7169" width="15.88671875" style="32" customWidth="1"/>
    <col min="7170" max="7170" width="57.5546875" style="32" customWidth="1"/>
    <col min="7171" max="7171" width="20.109375" style="32" customWidth="1"/>
    <col min="7172" max="7173" width="17.5546875" style="32" bestFit="1" customWidth="1"/>
    <col min="7174" max="7174" width="16.44140625" style="32" bestFit="1" customWidth="1"/>
    <col min="7175" max="7175" width="15.5546875" style="32" bestFit="1" customWidth="1"/>
    <col min="7176" max="7176" width="11.88671875" style="32" bestFit="1" customWidth="1"/>
    <col min="7177" max="7177" width="15.44140625" style="32" bestFit="1" customWidth="1"/>
    <col min="7178" max="7178" width="9.44140625" style="32" bestFit="1" customWidth="1"/>
    <col min="7179" max="7179" width="15.44140625" style="32" bestFit="1" customWidth="1"/>
    <col min="7180" max="7180" width="9.44140625" style="32" bestFit="1" customWidth="1"/>
    <col min="7181" max="7424" width="9.109375" style="32"/>
    <col min="7425" max="7425" width="15.88671875" style="32" customWidth="1"/>
    <col min="7426" max="7426" width="57.5546875" style="32" customWidth="1"/>
    <col min="7427" max="7427" width="20.109375" style="32" customWidth="1"/>
    <col min="7428" max="7429" width="17.5546875" style="32" bestFit="1" customWidth="1"/>
    <col min="7430" max="7430" width="16.44140625" style="32" bestFit="1" customWidth="1"/>
    <col min="7431" max="7431" width="15.5546875" style="32" bestFit="1" customWidth="1"/>
    <col min="7432" max="7432" width="11.88671875" style="32" bestFit="1" customWidth="1"/>
    <col min="7433" max="7433" width="15.44140625" style="32" bestFit="1" customWidth="1"/>
    <col min="7434" max="7434" width="9.44140625" style="32" bestFit="1" customWidth="1"/>
    <col min="7435" max="7435" width="15.44140625" style="32" bestFit="1" customWidth="1"/>
    <col min="7436" max="7436" width="9.44140625" style="32" bestFit="1" customWidth="1"/>
    <col min="7437" max="7680" width="9.109375" style="32"/>
    <col min="7681" max="7681" width="15.88671875" style="32" customWidth="1"/>
    <col min="7682" max="7682" width="57.5546875" style="32" customWidth="1"/>
    <col min="7683" max="7683" width="20.109375" style="32" customWidth="1"/>
    <col min="7684" max="7685" width="17.5546875" style="32" bestFit="1" customWidth="1"/>
    <col min="7686" max="7686" width="16.44140625" style="32" bestFit="1" customWidth="1"/>
    <col min="7687" max="7687" width="15.5546875" style="32" bestFit="1" customWidth="1"/>
    <col min="7688" max="7688" width="11.88671875" style="32" bestFit="1" customWidth="1"/>
    <col min="7689" max="7689" width="15.44140625" style="32" bestFit="1" customWidth="1"/>
    <col min="7690" max="7690" width="9.44140625" style="32" bestFit="1" customWidth="1"/>
    <col min="7691" max="7691" width="15.44140625" style="32" bestFit="1" customWidth="1"/>
    <col min="7692" max="7692" width="9.44140625" style="32" bestFit="1" customWidth="1"/>
    <col min="7693" max="7936" width="9.109375" style="32"/>
    <col min="7937" max="7937" width="15.88671875" style="32" customWidth="1"/>
    <col min="7938" max="7938" width="57.5546875" style="32" customWidth="1"/>
    <col min="7939" max="7939" width="20.109375" style="32" customWidth="1"/>
    <col min="7940" max="7941" width="17.5546875" style="32" bestFit="1" customWidth="1"/>
    <col min="7942" max="7942" width="16.44140625" style="32" bestFit="1" customWidth="1"/>
    <col min="7943" max="7943" width="15.5546875" style="32" bestFit="1" customWidth="1"/>
    <col min="7944" max="7944" width="11.88671875" style="32" bestFit="1" customWidth="1"/>
    <col min="7945" max="7945" width="15.44140625" style="32" bestFit="1" customWidth="1"/>
    <col min="7946" max="7946" width="9.44140625" style="32" bestFit="1" customWidth="1"/>
    <col min="7947" max="7947" width="15.44140625" style="32" bestFit="1" customWidth="1"/>
    <col min="7948" max="7948" width="9.44140625" style="32" bestFit="1" customWidth="1"/>
    <col min="7949" max="8192" width="9.109375" style="32"/>
    <col min="8193" max="8193" width="15.88671875" style="32" customWidth="1"/>
    <col min="8194" max="8194" width="57.5546875" style="32" customWidth="1"/>
    <col min="8195" max="8195" width="20.109375" style="32" customWidth="1"/>
    <col min="8196" max="8197" width="17.5546875" style="32" bestFit="1" customWidth="1"/>
    <col min="8198" max="8198" width="16.44140625" style="32" bestFit="1" customWidth="1"/>
    <col min="8199" max="8199" width="15.5546875" style="32" bestFit="1" customWidth="1"/>
    <col min="8200" max="8200" width="11.88671875" style="32" bestFit="1" customWidth="1"/>
    <col min="8201" max="8201" width="15.44140625" style="32" bestFit="1" customWidth="1"/>
    <col min="8202" max="8202" width="9.44140625" style="32" bestFit="1" customWidth="1"/>
    <col min="8203" max="8203" width="15.44140625" style="32" bestFit="1" customWidth="1"/>
    <col min="8204" max="8204" width="9.44140625" style="32" bestFit="1" customWidth="1"/>
    <col min="8205" max="8448" width="9.109375" style="32"/>
    <col min="8449" max="8449" width="15.88671875" style="32" customWidth="1"/>
    <col min="8450" max="8450" width="57.5546875" style="32" customWidth="1"/>
    <col min="8451" max="8451" width="20.109375" style="32" customWidth="1"/>
    <col min="8452" max="8453" width="17.5546875" style="32" bestFit="1" customWidth="1"/>
    <col min="8454" max="8454" width="16.44140625" style="32" bestFit="1" customWidth="1"/>
    <col min="8455" max="8455" width="15.5546875" style="32" bestFit="1" customWidth="1"/>
    <col min="8456" max="8456" width="11.88671875" style="32" bestFit="1" customWidth="1"/>
    <col min="8457" max="8457" width="15.44140625" style="32" bestFit="1" customWidth="1"/>
    <col min="8458" max="8458" width="9.44140625" style="32" bestFit="1" customWidth="1"/>
    <col min="8459" max="8459" width="15.44140625" style="32" bestFit="1" customWidth="1"/>
    <col min="8460" max="8460" width="9.44140625" style="32" bestFit="1" customWidth="1"/>
    <col min="8461" max="8704" width="9.109375" style="32"/>
    <col min="8705" max="8705" width="15.88671875" style="32" customWidth="1"/>
    <col min="8706" max="8706" width="57.5546875" style="32" customWidth="1"/>
    <col min="8707" max="8707" width="20.109375" style="32" customWidth="1"/>
    <col min="8708" max="8709" width="17.5546875" style="32" bestFit="1" customWidth="1"/>
    <col min="8710" max="8710" width="16.44140625" style="32" bestFit="1" customWidth="1"/>
    <col min="8711" max="8711" width="15.5546875" style="32" bestFit="1" customWidth="1"/>
    <col min="8712" max="8712" width="11.88671875" style="32" bestFit="1" customWidth="1"/>
    <col min="8713" max="8713" width="15.44140625" style="32" bestFit="1" customWidth="1"/>
    <col min="8714" max="8714" width="9.44140625" style="32" bestFit="1" customWidth="1"/>
    <col min="8715" max="8715" width="15.44140625" style="32" bestFit="1" customWidth="1"/>
    <col min="8716" max="8716" width="9.44140625" style="32" bestFit="1" customWidth="1"/>
    <col min="8717" max="8960" width="9.109375" style="32"/>
    <col min="8961" max="8961" width="15.88671875" style="32" customWidth="1"/>
    <col min="8962" max="8962" width="57.5546875" style="32" customWidth="1"/>
    <col min="8963" max="8963" width="20.109375" style="32" customWidth="1"/>
    <col min="8964" max="8965" width="17.5546875" style="32" bestFit="1" customWidth="1"/>
    <col min="8966" max="8966" width="16.44140625" style="32" bestFit="1" customWidth="1"/>
    <col min="8967" max="8967" width="15.5546875" style="32" bestFit="1" customWidth="1"/>
    <col min="8968" max="8968" width="11.88671875" style="32" bestFit="1" customWidth="1"/>
    <col min="8969" max="8969" width="15.44140625" style="32" bestFit="1" customWidth="1"/>
    <col min="8970" max="8970" width="9.44140625" style="32" bestFit="1" customWidth="1"/>
    <col min="8971" max="8971" width="15.44140625" style="32" bestFit="1" customWidth="1"/>
    <col min="8972" max="8972" width="9.44140625" style="32" bestFit="1" customWidth="1"/>
    <col min="8973" max="9216" width="9.109375" style="32"/>
    <col min="9217" max="9217" width="15.88671875" style="32" customWidth="1"/>
    <col min="9218" max="9218" width="57.5546875" style="32" customWidth="1"/>
    <col min="9219" max="9219" width="20.109375" style="32" customWidth="1"/>
    <col min="9220" max="9221" width="17.5546875" style="32" bestFit="1" customWidth="1"/>
    <col min="9222" max="9222" width="16.44140625" style="32" bestFit="1" customWidth="1"/>
    <col min="9223" max="9223" width="15.5546875" style="32" bestFit="1" customWidth="1"/>
    <col min="9224" max="9224" width="11.88671875" style="32" bestFit="1" customWidth="1"/>
    <col min="9225" max="9225" width="15.44140625" style="32" bestFit="1" customWidth="1"/>
    <col min="9226" max="9226" width="9.44140625" style="32" bestFit="1" customWidth="1"/>
    <col min="9227" max="9227" width="15.44140625" style="32" bestFit="1" customWidth="1"/>
    <col min="9228" max="9228" width="9.44140625" style="32" bestFit="1" customWidth="1"/>
    <col min="9229" max="9472" width="9.109375" style="32"/>
    <col min="9473" max="9473" width="15.88671875" style="32" customWidth="1"/>
    <col min="9474" max="9474" width="57.5546875" style="32" customWidth="1"/>
    <col min="9475" max="9475" width="20.109375" style="32" customWidth="1"/>
    <col min="9476" max="9477" width="17.5546875" style="32" bestFit="1" customWidth="1"/>
    <col min="9478" max="9478" width="16.44140625" style="32" bestFit="1" customWidth="1"/>
    <col min="9479" max="9479" width="15.5546875" style="32" bestFit="1" customWidth="1"/>
    <col min="9480" max="9480" width="11.88671875" style="32" bestFit="1" customWidth="1"/>
    <col min="9481" max="9481" width="15.44140625" style="32" bestFit="1" customWidth="1"/>
    <col min="9482" max="9482" width="9.44140625" style="32" bestFit="1" customWidth="1"/>
    <col min="9483" max="9483" width="15.44140625" style="32" bestFit="1" customWidth="1"/>
    <col min="9484" max="9484" width="9.44140625" style="32" bestFit="1" customWidth="1"/>
    <col min="9485" max="9728" width="9.109375" style="32"/>
    <col min="9729" max="9729" width="15.88671875" style="32" customWidth="1"/>
    <col min="9730" max="9730" width="57.5546875" style="32" customWidth="1"/>
    <col min="9731" max="9731" width="20.109375" style="32" customWidth="1"/>
    <col min="9732" max="9733" width="17.5546875" style="32" bestFit="1" customWidth="1"/>
    <col min="9734" max="9734" width="16.44140625" style="32" bestFit="1" customWidth="1"/>
    <col min="9735" max="9735" width="15.5546875" style="32" bestFit="1" customWidth="1"/>
    <col min="9736" max="9736" width="11.88671875" style="32" bestFit="1" customWidth="1"/>
    <col min="9737" max="9737" width="15.44140625" style="32" bestFit="1" customWidth="1"/>
    <col min="9738" max="9738" width="9.44140625" style="32" bestFit="1" customWidth="1"/>
    <col min="9739" max="9739" width="15.44140625" style="32" bestFit="1" customWidth="1"/>
    <col min="9740" max="9740" width="9.44140625" style="32" bestFit="1" customWidth="1"/>
    <col min="9741" max="9984" width="9.109375" style="32"/>
    <col min="9985" max="9985" width="15.88671875" style="32" customWidth="1"/>
    <col min="9986" max="9986" width="57.5546875" style="32" customWidth="1"/>
    <col min="9987" max="9987" width="20.109375" style="32" customWidth="1"/>
    <col min="9988" max="9989" width="17.5546875" style="32" bestFit="1" customWidth="1"/>
    <col min="9990" max="9990" width="16.44140625" style="32" bestFit="1" customWidth="1"/>
    <col min="9991" max="9991" width="15.5546875" style="32" bestFit="1" customWidth="1"/>
    <col min="9992" max="9992" width="11.88671875" style="32" bestFit="1" customWidth="1"/>
    <col min="9993" max="9993" width="15.44140625" style="32" bestFit="1" customWidth="1"/>
    <col min="9994" max="9994" width="9.44140625" style="32" bestFit="1" customWidth="1"/>
    <col min="9995" max="9995" width="15.44140625" style="32" bestFit="1" customWidth="1"/>
    <col min="9996" max="9996" width="9.44140625" style="32" bestFit="1" customWidth="1"/>
    <col min="9997" max="10240" width="9.109375" style="32"/>
    <col min="10241" max="10241" width="15.88671875" style="32" customWidth="1"/>
    <col min="10242" max="10242" width="57.5546875" style="32" customWidth="1"/>
    <col min="10243" max="10243" width="20.109375" style="32" customWidth="1"/>
    <col min="10244" max="10245" width="17.5546875" style="32" bestFit="1" customWidth="1"/>
    <col min="10246" max="10246" width="16.44140625" style="32" bestFit="1" customWidth="1"/>
    <col min="10247" max="10247" width="15.5546875" style="32" bestFit="1" customWidth="1"/>
    <col min="10248" max="10248" width="11.88671875" style="32" bestFit="1" customWidth="1"/>
    <col min="10249" max="10249" width="15.44140625" style="32" bestFit="1" customWidth="1"/>
    <col min="10250" max="10250" width="9.44140625" style="32" bestFit="1" customWidth="1"/>
    <col min="10251" max="10251" width="15.44140625" style="32" bestFit="1" customWidth="1"/>
    <col min="10252" max="10252" width="9.44140625" style="32" bestFit="1" customWidth="1"/>
    <col min="10253" max="10496" width="9.109375" style="32"/>
    <col min="10497" max="10497" width="15.88671875" style="32" customWidth="1"/>
    <col min="10498" max="10498" width="57.5546875" style="32" customWidth="1"/>
    <col min="10499" max="10499" width="20.109375" style="32" customWidth="1"/>
    <col min="10500" max="10501" width="17.5546875" style="32" bestFit="1" customWidth="1"/>
    <col min="10502" max="10502" width="16.44140625" style="32" bestFit="1" customWidth="1"/>
    <col min="10503" max="10503" width="15.5546875" style="32" bestFit="1" customWidth="1"/>
    <col min="10504" max="10504" width="11.88671875" style="32" bestFit="1" customWidth="1"/>
    <col min="10505" max="10505" width="15.44140625" style="32" bestFit="1" customWidth="1"/>
    <col min="10506" max="10506" width="9.44140625" style="32" bestFit="1" customWidth="1"/>
    <col min="10507" max="10507" width="15.44140625" style="32" bestFit="1" customWidth="1"/>
    <col min="10508" max="10508" width="9.44140625" style="32" bestFit="1" customWidth="1"/>
    <col min="10509" max="10752" width="9.109375" style="32"/>
    <col min="10753" max="10753" width="15.88671875" style="32" customWidth="1"/>
    <col min="10754" max="10754" width="57.5546875" style="32" customWidth="1"/>
    <col min="10755" max="10755" width="20.109375" style="32" customWidth="1"/>
    <col min="10756" max="10757" width="17.5546875" style="32" bestFit="1" customWidth="1"/>
    <col min="10758" max="10758" width="16.44140625" style="32" bestFit="1" customWidth="1"/>
    <col min="10759" max="10759" width="15.5546875" style="32" bestFit="1" customWidth="1"/>
    <col min="10760" max="10760" width="11.88671875" style="32" bestFit="1" customWidth="1"/>
    <col min="10761" max="10761" width="15.44140625" style="32" bestFit="1" customWidth="1"/>
    <col min="10762" max="10762" width="9.44140625" style="32" bestFit="1" customWidth="1"/>
    <col min="10763" max="10763" width="15.44140625" style="32" bestFit="1" customWidth="1"/>
    <col min="10764" max="10764" width="9.44140625" style="32" bestFit="1" customWidth="1"/>
    <col min="10765" max="11008" width="9.109375" style="32"/>
    <col min="11009" max="11009" width="15.88671875" style="32" customWidth="1"/>
    <col min="11010" max="11010" width="57.5546875" style="32" customWidth="1"/>
    <col min="11011" max="11011" width="20.109375" style="32" customWidth="1"/>
    <col min="11012" max="11013" width="17.5546875" style="32" bestFit="1" customWidth="1"/>
    <col min="11014" max="11014" width="16.44140625" style="32" bestFit="1" customWidth="1"/>
    <col min="11015" max="11015" width="15.5546875" style="32" bestFit="1" customWidth="1"/>
    <col min="11016" max="11016" width="11.88671875" style="32" bestFit="1" customWidth="1"/>
    <col min="11017" max="11017" width="15.44140625" style="32" bestFit="1" customWidth="1"/>
    <col min="11018" max="11018" width="9.44140625" style="32" bestFit="1" customWidth="1"/>
    <col min="11019" max="11019" width="15.44140625" style="32" bestFit="1" customWidth="1"/>
    <col min="11020" max="11020" width="9.44140625" style="32" bestFit="1" customWidth="1"/>
    <col min="11021" max="11264" width="9.109375" style="32"/>
    <col min="11265" max="11265" width="15.88671875" style="32" customWidth="1"/>
    <col min="11266" max="11266" width="57.5546875" style="32" customWidth="1"/>
    <col min="11267" max="11267" width="20.109375" style="32" customWidth="1"/>
    <col min="11268" max="11269" width="17.5546875" style="32" bestFit="1" customWidth="1"/>
    <col min="11270" max="11270" width="16.44140625" style="32" bestFit="1" customWidth="1"/>
    <col min="11271" max="11271" width="15.5546875" style="32" bestFit="1" customWidth="1"/>
    <col min="11272" max="11272" width="11.88671875" style="32" bestFit="1" customWidth="1"/>
    <col min="11273" max="11273" width="15.44140625" style="32" bestFit="1" customWidth="1"/>
    <col min="11274" max="11274" width="9.44140625" style="32" bestFit="1" customWidth="1"/>
    <col min="11275" max="11275" width="15.44140625" style="32" bestFit="1" customWidth="1"/>
    <col min="11276" max="11276" width="9.44140625" style="32" bestFit="1" customWidth="1"/>
    <col min="11277" max="11520" width="9.109375" style="32"/>
    <col min="11521" max="11521" width="15.88671875" style="32" customWidth="1"/>
    <col min="11522" max="11522" width="57.5546875" style="32" customWidth="1"/>
    <col min="11523" max="11523" width="20.109375" style="32" customWidth="1"/>
    <col min="11524" max="11525" width="17.5546875" style="32" bestFit="1" customWidth="1"/>
    <col min="11526" max="11526" width="16.44140625" style="32" bestFit="1" customWidth="1"/>
    <col min="11527" max="11527" width="15.5546875" style="32" bestFit="1" customWidth="1"/>
    <col min="11528" max="11528" width="11.88671875" style="32" bestFit="1" customWidth="1"/>
    <col min="11529" max="11529" width="15.44140625" style="32" bestFit="1" customWidth="1"/>
    <col min="11530" max="11530" width="9.44140625" style="32" bestFit="1" customWidth="1"/>
    <col min="11531" max="11531" width="15.44140625" style="32" bestFit="1" customWidth="1"/>
    <col min="11532" max="11532" width="9.44140625" style="32" bestFit="1" customWidth="1"/>
    <col min="11533" max="11776" width="9.109375" style="32"/>
    <col min="11777" max="11777" width="15.88671875" style="32" customWidth="1"/>
    <col min="11778" max="11778" width="57.5546875" style="32" customWidth="1"/>
    <col min="11779" max="11779" width="20.109375" style="32" customWidth="1"/>
    <col min="11780" max="11781" width="17.5546875" style="32" bestFit="1" customWidth="1"/>
    <col min="11782" max="11782" width="16.44140625" style="32" bestFit="1" customWidth="1"/>
    <col min="11783" max="11783" width="15.5546875" style="32" bestFit="1" customWidth="1"/>
    <col min="11784" max="11784" width="11.88671875" style="32" bestFit="1" customWidth="1"/>
    <col min="11785" max="11785" width="15.44140625" style="32" bestFit="1" customWidth="1"/>
    <col min="11786" max="11786" width="9.44140625" style="32" bestFit="1" customWidth="1"/>
    <col min="11787" max="11787" width="15.44140625" style="32" bestFit="1" customWidth="1"/>
    <col min="11788" max="11788" width="9.44140625" style="32" bestFit="1" customWidth="1"/>
    <col min="11789" max="12032" width="9.109375" style="32"/>
    <col min="12033" max="12033" width="15.88671875" style="32" customWidth="1"/>
    <col min="12034" max="12034" width="57.5546875" style="32" customWidth="1"/>
    <col min="12035" max="12035" width="20.109375" style="32" customWidth="1"/>
    <col min="12036" max="12037" width="17.5546875" style="32" bestFit="1" customWidth="1"/>
    <col min="12038" max="12038" width="16.44140625" style="32" bestFit="1" customWidth="1"/>
    <col min="12039" max="12039" width="15.5546875" style="32" bestFit="1" customWidth="1"/>
    <col min="12040" max="12040" width="11.88671875" style="32" bestFit="1" customWidth="1"/>
    <col min="12041" max="12041" width="15.44140625" style="32" bestFit="1" customWidth="1"/>
    <col min="12042" max="12042" width="9.44140625" style="32" bestFit="1" customWidth="1"/>
    <col min="12043" max="12043" width="15.44140625" style="32" bestFit="1" customWidth="1"/>
    <col min="12044" max="12044" width="9.44140625" style="32" bestFit="1" customWidth="1"/>
    <col min="12045" max="12288" width="9.109375" style="32"/>
    <col min="12289" max="12289" width="15.88671875" style="32" customWidth="1"/>
    <col min="12290" max="12290" width="57.5546875" style="32" customWidth="1"/>
    <col min="12291" max="12291" width="20.109375" style="32" customWidth="1"/>
    <col min="12292" max="12293" width="17.5546875" style="32" bestFit="1" customWidth="1"/>
    <col min="12294" max="12294" width="16.44140625" style="32" bestFit="1" customWidth="1"/>
    <col min="12295" max="12295" width="15.5546875" style="32" bestFit="1" customWidth="1"/>
    <col min="12296" max="12296" width="11.88671875" style="32" bestFit="1" customWidth="1"/>
    <col min="12297" max="12297" width="15.44140625" style="32" bestFit="1" customWidth="1"/>
    <col min="12298" max="12298" width="9.44140625" style="32" bestFit="1" customWidth="1"/>
    <col min="12299" max="12299" width="15.44140625" style="32" bestFit="1" customWidth="1"/>
    <col min="12300" max="12300" width="9.44140625" style="32" bestFit="1" customWidth="1"/>
    <col min="12301" max="12544" width="9.109375" style="32"/>
    <col min="12545" max="12545" width="15.88671875" style="32" customWidth="1"/>
    <col min="12546" max="12546" width="57.5546875" style="32" customWidth="1"/>
    <col min="12547" max="12547" width="20.109375" style="32" customWidth="1"/>
    <col min="12548" max="12549" width="17.5546875" style="32" bestFit="1" customWidth="1"/>
    <col min="12550" max="12550" width="16.44140625" style="32" bestFit="1" customWidth="1"/>
    <col min="12551" max="12551" width="15.5546875" style="32" bestFit="1" customWidth="1"/>
    <col min="12552" max="12552" width="11.88671875" style="32" bestFit="1" customWidth="1"/>
    <col min="12553" max="12553" width="15.44140625" style="32" bestFit="1" customWidth="1"/>
    <col min="12554" max="12554" width="9.44140625" style="32" bestFit="1" customWidth="1"/>
    <col min="12555" max="12555" width="15.44140625" style="32" bestFit="1" customWidth="1"/>
    <col min="12556" max="12556" width="9.44140625" style="32" bestFit="1" customWidth="1"/>
    <col min="12557" max="12800" width="9.109375" style="32"/>
    <col min="12801" max="12801" width="15.88671875" style="32" customWidth="1"/>
    <col min="12802" max="12802" width="57.5546875" style="32" customWidth="1"/>
    <col min="12803" max="12803" width="20.109375" style="32" customWidth="1"/>
    <col min="12804" max="12805" width="17.5546875" style="32" bestFit="1" customWidth="1"/>
    <col min="12806" max="12806" width="16.44140625" style="32" bestFit="1" customWidth="1"/>
    <col min="12807" max="12807" width="15.5546875" style="32" bestFit="1" customWidth="1"/>
    <col min="12808" max="12808" width="11.88671875" style="32" bestFit="1" customWidth="1"/>
    <col min="12809" max="12809" width="15.44140625" style="32" bestFit="1" customWidth="1"/>
    <col min="12810" max="12810" width="9.44140625" style="32" bestFit="1" customWidth="1"/>
    <col min="12811" max="12811" width="15.44140625" style="32" bestFit="1" customWidth="1"/>
    <col min="12812" max="12812" width="9.44140625" style="32" bestFit="1" customWidth="1"/>
    <col min="12813" max="13056" width="9.109375" style="32"/>
    <col min="13057" max="13057" width="15.88671875" style="32" customWidth="1"/>
    <col min="13058" max="13058" width="57.5546875" style="32" customWidth="1"/>
    <col min="13059" max="13059" width="20.109375" style="32" customWidth="1"/>
    <col min="13060" max="13061" width="17.5546875" style="32" bestFit="1" customWidth="1"/>
    <col min="13062" max="13062" width="16.44140625" style="32" bestFit="1" customWidth="1"/>
    <col min="13063" max="13063" width="15.5546875" style="32" bestFit="1" customWidth="1"/>
    <col min="13064" max="13064" width="11.88671875" style="32" bestFit="1" customWidth="1"/>
    <col min="13065" max="13065" width="15.44140625" style="32" bestFit="1" customWidth="1"/>
    <col min="13066" max="13066" width="9.44140625" style="32" bestFit="1" customWidth="1"/>
    <col min="13067" max="13067" width="15.44140625" style="32" bestFit="1" customWidth="1"/>
    <col min="13068" max="13068" width="9.44140625" style="32" bestFit="1" customWidth="1"/>
    <col min="13069" max="13312" width="9.109375" style="32"/>
    <col min="13313" max="13313" width="15.88671875" style="32" customWidth="1"/>
    <col min="13314" max="13314" width="57.5546875" style="32" customWidth="1"/>
    <col min="13315" max="13315" width="20.109375" style="32" customWidth="1"/>
    <col min="13316" max="13317" width="17.5546875" style="32" bestFit="1" customWidth="1"/>
    <col min="13318" max="13318" width="16.44140625" style="32" bestFit="1" customWidth="1"/>
    <col min="13319" max="13319" width="15.5546875" style="32" bestFit="1" customWidth="1"/>
    <col min="13320" max="13320" width="11.88671875" style="32" bestFit="1" customWidth="1"/>
    <col min="13321" max="13321" width="15.44140625" style="32" bestFit="1" customWidth="1"/>
    <col min="13322" max="13322" width="9.44140625" style="32" bestFit="1" customWidth="1"/>
    <col min="13323" max="13323" width="15.44140625" style="32" bestFit="1" customWidth="1"/>
    <col min="13324" max="13324" width="9.44140625" style="32" bestFit="1" customWidth="1"/>
    <col min="13325" max="13568" width="9.109375" style="32"/>
    <col min="13569" max="13569" width="15.88671875" style="32" customWidth="1"/>
    <col min="13570" max="13570" width="57.5546875" style="32" customWidth="1"/>
    <col min="13571" max="13571" width="20.109375" style="32" customWidth="1"/>
    <col min="13572" max="13573" width="17.5546875" style="32" bestFit="1" customWidth="1"/>
    <col min="13574" max="13574" width="16.44140625" style="32" bestFit="1" customWidth="1"/>
    <col min="13575" max="13575" width="15.5546875" style="32" bestFit="1" customWidth="1"/>
    <col min="13576" max="13576" width="11.88671875" style="32" bestFit="1" customWidth="1"/>
    <col min="13577" max="13577" width="15.44140625" style="32" bestFit="1" customWidth="1"/>
    <col min="13578" max="13578" width="9.44140625" style="32" bestFit="1" customWidth="1"/>
    <col min="13579" max="13579" width="15.44140625" style="32" bestFit="1" customWidth="1"/>
    <col min="13580" max="13580" width="9.44140625" style="32" bestFit="1" customWidth="1"/>
    <col min="13581" max="13824" width="9.109375" style="32"/>
    <col min="13825" max="13825" width="15.88671875" style="32" customWidth="1"/>
    <col min="13826" max="13826" width="57.5546875" style="32" customWidth="1"/>
    <col min="13827" max="13827" width="20.109375" style="32" customWidth="1"/>
    <col min="13828" max="13829" width="17.5546875" style="32" bestFit="1" customWidth="1"/>
    <col min="13830" max="13830" width="16.44140625" style="32" bestFit="1" customWidth="1"/>
    <col min="13831" max="13831" width="15.5546875" style="32" bestFit="1" customWidth="1"/>
    <col min="13832" max="13832" width="11.88671875" style="32" bestFit="1" customWidth="1"/>
    <col min="13833" max="13833" width="15.44140625" style="32" bestFit="1" customWidth="1"/>
    <col min="13834" max="13834" width="9.44140625" style="32" bestFit="1" customWidth="1"/>
    <col min="13835" max="13835" width="15.44140625" style="32" bestFit="1" customWidth="1"/>
    <col min="13836" max="13836" width="9.44140625" style="32" bestFit="1" customWidth="1"/>
    <col min="13837" max="14080" width="9.109375" style="32"/>
    <col min="14081" max="14081" width="15.88671875" style="32" customWidth="1"/>
    <col min="14082" max="14082" width="57.5546875" style="32" customWidth="1"/>
    <col min="14083" max="14083" width="20.109375" style="32" customWidth="1"/>
    <col min="14084" max="14085" width="17.5546875" style="32" bestFit="1" customWidth="1"/>
    <col min="14086" max="14086" width="16.44140625" style="32" bestFit="1" customWidth="1"/>
    <col min="14087" max="14087" width="15.5546875" style="32" bestFit="1" customWidth="1"/>
    <col min="14088" max="14088" width="11.88671875" style="32" bestFit="1" customWidth="1"/>
    <col min="14089" max="14089" width="15.44140625" style="32" bestFit="1" customWidth="1"/>
    <col min="14090" max="14090" width="9.44140625" style="32" bestFit="1" customWidth="1"/>
    <col min="14091" max="14091" width="15.44140625" style="32" bestFit="1" customWidth="1"/>
    <col min="14092" max="14092" width="9.44140625" style="32" bestFit="1" customWidth="1"/>
    <col min="14093" max="14336" width="9.109375" style="32"/>
    <col min="14337" max="14337" width="15.88671875" style="32" customWidth="1"/>
    <col min="14338" max="14338" width="57.5546875" style="32" customWidth="1"/>
    <col min="14339" max="14339" width="20.109375" style="32" customWidth="1"/>
    <col min="14340" max="14341" width="17.5546875" style="32" bestFit="1" customWidth="1"/>
    <col min="14342" max="14342" width="16.44140625" style="32" bestFit="1" customWidth="1"/>
    <col min="14343" max="14343" width="15.5546875" style="32" bestFit="1" customWidth="1"/>
    <col min="14344" max="14344" width="11.88671875" style="32" bestFit="1" customWidth="1"/>
    <col min="14345" max="14345" width="15.44140625" style="32" bestFit="1" customWidth="1"/>
    <col min="14346" max="14346" width="9.44140625" style="32" bestFit="1" customWidth="1"/>
    <col min="14347" max="14347" width="15.44140625" style="32" bestFit="1" customWidth="1"/>
    <col min="14348" max="14348" width="9.44140625" style="32" bestFit="1" customWidth="1"/>
    <col min="14349" max="14592" width="9.109375" style="32"/>
    <col min="14593" max="14593" width="15.88671875" style="32" customWidth="1"/>
    <col min="14594" max="14594" width="57.5546875" style="32" customWidth="1"/>
    <col min="14595" max="14595" width="20.109375" style="32" customWidth="1"/>
    <col min="14596" max="14597" width="17.5546875" style="32" bestFit="1" customWidth="1"/>
    <col min="14598" max="14598" width="16.44140625" style="32" bestFit="1" customWidth="1"/>
    <col min="14599" max="14599" width="15.5546875" style="32" bestFit="1" customWidth="1"/>
    <col min="14600" max="14600" width="11.88671875" style="32" bestFit="1" customWidth="1"/>
    <col min="14601" max="14601" width="15.44140625" style="32" bestFit="1" customWidth="1"/>
    <col min="14602" max="14602" width="9.44140625" style="32" bestFit="1" customWidth="1"/>
    <col min="14603" max="14603" width="15.44140625" style="32" bestFit="1" customWidth="1"/>
    <col min="14604" max="14604" width="9.44140625" style="32" bestFit="1" customWidth="1"/>
    <col min="14605" max="14848" width="9.109375" style="32"/>
    <col min="14849" max="14849" width="15.88671875" style="32" customWidth="1"/>
    <col min="14850" max="14850" width="57.5546875" style="32" customWidth="1"/>
    <col min="14851" max="14851" width="20.109375" style="32" customWidth="1"/>
    <col min="14852" max="14853" width="17.5546875" style="32" bestFit="1" customWidth="1"/>
    <col min="14854" max="14854" width="16.44140625" style="32" bestFit="1" customWidth="1"/>
    <col min="14855" max="14855" width="15.5546875" style="32" bestFit="1" customWidth="1"/>
    <col min="14856" max="14856" width="11.88671875" style="32" bestFit="1" customWidth="1"/>
    <col min="14857" max="14857" width="15.44140625" style="32" bestFit="1" customWidth="1"/>
    <col min="14858" max="14858" width="9.44140625" style="32" bestFit="1" customWidth="1"/>
    <col min="14859" max="14859" width="15.44140625" style="32" bestFit="1" customWidth="1"/>
    <col min="14860" max="14860" width="9.44140625" style="32" bestFit="1" customWidth="1"/>
    <col min="14861" max="15104" width="9.109375" style="32"/>
    <col min="15105" max="15105" width="15.88671875" style="32" customWidth="1"/>
    <col min="15106" max="15106" width="57.5546875" style="32" customWidth="1"/>
    <col min="15107" max="15107" width="20.109375" style="32" customWidth="1"/>
    <col min="15108" max="15109" width="17.5546875" style="32" bestFit="1" customWidth="1"/>
    <col min="15110" max="15110" width="16.44140625" style="32" bestFit="1" customWidth="1"/>
    <col min="15111" max="15111" width="15.5546875" style="32" bestFit="1" customWidth="1"/>
    <col min="15112" max="15112" width="11.88671875" style="32" bestFit="1" customWidth="1"/>
    <col min="15113" max="15113" width="15.44140625" style="32" bestFit="1" customWidth="1"/>
    <col min="15114" max="15114" width="9.44140625" style="32" bestFit="1" customWidth="1"/>
    <col min="15115" max="15115" width="15.44140625" style="32" bestFit="1" customWidth="1"/>
    <col min="15116" max="15116" width="9.44140625" style="32" bestFit="1" customWidth="1"/>
    <col min="15117" max="15360" width="9.109375" style="32"/>
    <col min="15361" max="15361" width="15.88671875" style="32" customWidth="1"/>
    <col min="15362" max="15362" width="57.5546875" style="32" customWidth="1"/>
    <col min="15363" max="15363" width="20.109375" style="32" customWidth="1"/>
    <col min="15364" max="15365" width="17.5546875" style="32" bestFit="1" customWidth="1"/>
    <col min="15366" max="15366" width="16.44140625" style="32" bestFit="1" customWidth="1"/>
    <col min="15367" max="15367" width="15.5546875" style="32" bestFit="1" customWidth="1"/>
    <col min="15368" max="15368" width="11.88671875" style="32" bestFit="1" customWidth="1"/>
    <col min="15369" max="15369" width="15.44140625" style="32" bestFit="1" customWidth="1"/>
    <col min="15370" max="15370" width="9.44140625" style="32" bestFit="1" customWidth="1"/>
    <col min="15371" max="15371" width="15.44140625" style="32" bestFit="1" customWidth="1"/>
    <col min="15372" max="15372" width="9.44140625" style="32" bestFit="1" customWidth="1"/>
    <col min="15373" max="15616" width="9.109375" style="32"/>
    <col min="15617" max="15617" width="15.88671875" style="32" customWidth="1"/>
    <col min="15618" max="15618" width="57.5546875" style="32" customWidth="1"/>
    <col min="15619" max="15619" width="20.109375" style="32" customWidth="1"/>
    <col min="15620" max="15621" width="17.5546875" style="32" bestFit="1" customWidth="1"/>
    <col min="15622" max="15622" width="16.44140625" style="32" bestFit="1" customWidth="1"/>
    <col min="15623" max="15623" width="15.5546875" style="32" bestFit="1" customWidth="1"/>
    <col min="15624" max="15624" width="11.88671875" style="32" bestFit="1" customWidth="1"/>
    <col min="15625" max="15625" width="15.44140625" style="32" bestFit="1" customWidth="1"/>
    <col min="15626" max="15626" width="9.44140625" style="32" bestFit="1" customWidth="1"/>
    <col min="15627" max="15627" width="15.44140625" style="32" bestFit="1" customWidth="1"/>
    <col min="15628" max="15628" width="9.44140625" style="32" bestFit="1" customWidth="1"/>
    <col min="15629" max="15872" width="9.109375" style="32"/>
    <col min="15873" max="15873" width="15.88671875" style="32" customWidth="1"/>
    <col min="15874" max="15874" width="57.5546875" style="32" customWidth="1"/>
    <col min="15875" max="15875" width="20.109375" style="32" customWidth="1"/>
    <col min="15876" max="15877" width="17.5546875" style="32" bestFit="1" customWidth="1"/>
    <col min="15878" max="15878" width="16.44140625" style="32" bestFit="1" customWidth="1"/>
    <col min="15879" max="15879" width="15.5546875" style="32" bestFit="1" customWidth="1"/>
    <col min="15880" max="15880" width="11.88671875" style="32" bestFit="1" customWidth="1"/>
    <col min="15881" max="15881" width="15.44140625" style="32" bestFit="1" customWidth="1"/>
    <col min="15882" max="15882" width="9.44140625" style="32" bestFit="1" customWidth="1"/>
    <col min="15883" max="15883" width="15.44140625" style="32" bestFit="1" customWidth="1"/>
    <col min="15884" max="15884" width="9.44140625" style="32" bestFit="1" customWidth="1"/>
    <col min="15885" max="16128" width="9.109375" style="32"/>
    <col min="16129" max="16129" width="15.88671875" style="32" customWidth="1"/>
    <col min="16130" max="16130" width="57.5546875" style="32" customWidth="1"/>
    <col min="16131" max="16131" width="20.109375" style="32" customWidth="1"/>
    <col min="16132" max="16133" width="17.5546875" style="32" bestFit="1" customWidth="1"/>
    <col min="16134" max="16134" width="16.44140625" style="32" bestFit="1" customWidth="1"/>
    <col min="16135" max="16135" width="15.5546875" style="32" bestFit="1" customWidth="1"/>
    <col min="16136" max="16136" width="11.88671875" style="32" bestFit="1" customWidth="1"/>
    <col min="16137" max="16137" width="15.44140625" style="32" bestFit="1" customWidth="1"/>
    <col min="16138" max="16138" width="9.44140625" style="32" bestFit="1" customWidth="1"/>
    <col min="16139" max="16139" width="15.44140625" style="32" bestFit="1" customWidth="1"/>
    <col min="16140" max="16140" width="9.44140625" style="32" bestFit="1" customWidth="1"/>
    <col min="16141" max="16384" width="9.109375" style="32"/>
  </cols>
  <sheetData>
    <row r="1" spans="1:15" ht="15.6" x14ac:dyDescent="0.25">
      <c r="A1" s="241" t="s">
        <v>0</v>
      </c>
      <c r="B1" s="241"/>
      <c r="C1" s="241"/>
      <c r="D1" s="241"/>
      <c r="E1" s="241"/>
      <c r="F1" s="241"/>
      <c r="G1" s="241"/>
      <c r="H1" s="241"/>
      <c r="I1" s="38"/>
      <c r="J1" s="38"/>
      <c r="K1" s="38"/>
      <c r="L1" s="39"/>
      <c r="M1" s="39"/>
      <c r="N1" s="39"/>
      <c r="O1" s="39"/>
    </row>
    <row r="2" spans="1:15" ht="17.399999999999999" x14ac:dyDescent="0.25">
      <c r="A2" s="44"/>
      <c r="B2" s="44"/>
      <c r="C2" s="44"/>
      <c r="D2" s="44"/>
      <c r="E2" s="44"/>
      <c r="F2" s="44"/>
      <c r="G2" s="44"/>
      <c r="H2" s="135"/>
      <c r="I2" s="45"/>
      <c r="J2" s="45"/>
      <c r="K2" s="45"/>
      <c r="L2" s="39"/>
      <c r="M2" s="39"/>
      <c r="N2" s="39"/>
      <c r="O2" s="39"/>
    </row>
    <row r="3" spans="1:15" ht="15.75" customHeight="1" x14ac:dyDescent="0.25">
      <c r="A3" s="241" t="s">
        <v>23</v>
      </c>
      <c r="B3" s="241"/>
      <c r="C3" s="241"/>
      <c r="D3" s="241"/>
      <c r="E3" s="241"/>
      <c r="F3" s="241"/>
      <c r="G3" s="241"/>
      <c r="H3" s="241"/>
      <c r="I3" s="38"/>
      <c r="J3" s="38"/>
      <c r="K3" s="38"/>
      <c r="L3" s="39"/>
      <c r="M3" s="39"/>
      <c r="N3" s="39"/>
      <c r="O3" s="39"/>
    </row>
    <row r="4" spans="1:15" ht="17.399999999999999" x14ac:dyDescent="0.25">
      <c r="A4" s="44"/>
      <c r="B4" s="44"/>
      <c r="C4" s="44"/>
      <c r="D4" s="44"/>
      <c r="E4" s="44"/>
      <c r="F4" s="44"/>
      <c r="G4" s="44"/>
      <c r="H4" s="135"/>
      <c r="I4" s="45"/>
      <c r="J4" s="45"/>
      <c r="K4" s="45"/>
      <c r="L4" s="39"/>
      <c r="M4" s="39"/>
      <c r="N4" s="39"/>
      <c r="O4" s="39"/>
    </row>
    <row r="5" spans="1:15" ht="15.75" customHeight="1" x14ac:dyDescent="0.25">
      <c r="A5" s="241" t="s">
        <v>24</v>
      </c>
      <c r="B5" s="241"/>
      <c r="C5" s="241"/>
      <c r="D5" s="241"/>
      <c r="E5" s="241"/>
      <c r="F5" s="241"/>
      <c r="G5" s="241"/>
      <c r="H5" s="241"/>
      <c r="I5" s="38"/>
      <c r="J5" s="38"/>
      <c r="K5" s="38"/>
      <c r="L5" s="39"/>
      <c r="M5" s="39"/>
      <c r="N5" s="39"/>
      <c r="O5" s="39"/>
    </row>
    <row r="6" spans="1:15" ht="17.399999999999999" x14ac:dyDescent="0.25">
      <c r="A6" s="44"/>
      <c r="B6" s="44"/>
      <c r="C6" s="44"/>
      <c r="D6" s="44"/>
      <c r="E6" s="44"/>
      <c r="F6" s="44"/>
      <c r="G6" s="44"/>
      <c r="H6" s="135"/>
      <c r="I6" s="45"/>
      <c r="J6" s="45"/>
      <c r="K6" s="45"/>
      <c r="L6" s="39"/>
      <c r="M6" s="39"/>
      <c r="N6" s="39"/>
      <c r="O6" s="39"/>
    </row>
    <row r="7" spans="1:15" s="33" customFormat="1" ht="55.2" x14ac:dyDescent="0.3">
      <c r="A7" s="240" t="s">
        <v>3</v>
      </c>
      <c r="B7" s="240"/>
      <c r="C7" s="52" t="s">
        <v>220</v>
      </c>
      <c r="D7" s="52" t="s">
        <v>230</v>
      </c>
      <c r="E7" s="52" t="s">
        <v>216</v>
      </c>
      <c r="F7" s="52" t="s">
        <v>221</v>
      </c>
      <c r="G7" s="52" t="s">
        <v>177</v>
      </c>
      <c r="H7" s="121" t="s">
        <v>178</v>
      </c>
      <c r="I7" s="40"/>
      <c r="J7" s="40"/>
      <c r="K7" s="40"/>
      <c r="L7" s="40"/>
      <c r="M7" s="40"/>
      <c r="N7" s="40"/>
      <c r="O7" s="40"/>
    </row>
    <row r="8" spans="1:15" s="34" customFormat="1" x14ac:dyDescent="0.25">
      <c r="A8" s="239">
        <v>1</v>
      </c>
      <c r="B8" s="239"/>
      <c r="C8" s="53">
        <v>2</v>
      </c>
      <c r="D8" s="53">
        <v>3</v>
      </c>
      <c r="E8" s="53">
        <v>4.3333333333333304</v>
      </c>
      <c r="F8" s="53">
        <v>5.0833333333333304</v>
      </c>
      <c r="G8" s="53">
        <v>6</v>
      </c>
      <c r="H8" s="122">
        <v>7</v>
      </c>
      <c r="I8" s="42"/>
      <c r="J8" s="42"/>
      <c r="K8" s="42"/>
      <c r="L8" s="42"/>
      <c r="M8" s="41"/>
      <c r="N8" s="41"/>
      <c r="O8" s="41"/>
    </row>
    <row r="9" spans="1:15" ht="15" customHeight="1" x14ac:dyDescent="0.25">
      <c r="A9" s="115" t="s">
        <v>27</v>
      </c>
      <c r="B9" s="115" t="s">
        <v>26</v>
      </c>
      <c r="C9" s="116" t="s">
        <v>28</v>
      </c>
      <c r="D9" s="116" t="s">
        <v>28</v>
      </c>
      <c r="E9" s="116" t="s">
        <v>28</v>
      </c>
      <c r="F9" s="116" t="s">
        <v>28</v>
      </c>
      <c r="G9" s="116" t="s">
        <v>26</v>
      </c>
      <c r="H9" s="116" t="s">
        <v>26</v>
      </c>
      <c r="I9" s="117"/>
      <c r="J9" s="117"/>
      <c r="K9" s="117"/>
      <c r="L9" s="117"/>
      <c r="M9" s="124"/>
      <c r="N9" s="124"/>
      <c r="O9" s="124"/>
    </row>
    <row r="10" spans="1:15" s="34" customFormat="1" x14ac:dyDescent="0.25">
      <c r="A10" s="154"/>
      <c r="B10" s="156" t="s">
        <v>25</v>
      </c>
      <c r="C10" s="147">
        <f>+ C11</f>
        <v>10619637.710000001</v>
      </c>
      <c r="D10" s="147">
        <f>+ D11</f>
        <v>12698560</v>
      </c>
      <c r="E10" s="147">
        <f t="shared" ref="E10" si="0">+ E11</f>
        <v>12465166</v>
      </c>
      <c r="F10" s="147">
        <f xml:space="preserve"> +F12+F16+F20</f>
        <v>12047533.460000001</v>
      </c>
      <c r="G10" s="147">
        <f xml:space="preserve"> +F10/C10*100</f>
        <v>113.44580473451951</v>
      </c>
      <c r="H10" s="147">
        <f xml:space="preserve"> +F10/E10*100</f>
        <v>96.649603061844516</v>
      </c>
      <c r="I10" s="43"/>
      <c r="J10" s="43"/>
      <c r="K10" s="43"/>
      <c r="L10" s="43"/>
      <c r="M10" s="46"/>
      <c r="N10" s="46"/>
      <c r="O10" s="46"/>
    </row>
    <row r="11" spans="1:15" x14ac:dyDescent="0.25">
      <c r="A11" s="148" t="s">
        <v>30</v>
      </c>
      <c r="B11" s="149" t="s">
        <v>31</v>
      </c>
      <c r="C11" s="150">
        <f xml:space="preserve"> +C12+C16+C20</f>
        <v>10619637.710000001</v>
      </c>
      <c r="D11" s="151">
        <f xml:space="preserve"> +D12+D16+D20</f>
        <v>12698560</v>
      </c>
      <c r="E11" s="151">
        <f xml:space="preserve"> +E12+E16+E20</f>
        <v>12465166</v>
      </c>
      <c r="F11" s="150">
        <f xml:space="preserve"> +F12+F16+F20</f>
        <v>12047533.460000001</v>
      </c>
      <c r="G11" s="150">
        <f t="shared" ref="G11:G22" si="1" xml:space="preserve"> +F11/C11*100</f>
        <v>113.44580473451951</v>
      </c>
      <c r="H11" s="152">
        <f>+F11/E11*100</f>
        <v>96.649603061844516</v>
      </c>
      <c r="I11" s="125"/>
      <c r="J11" s="125"/>
      <c r="K11" s="125"/>
      <c r="L11" s="125"/>
      <c r="M11" s="125"/>
      <c r="N11" s="125"/>
      <c r="O11" s="125"/>
    </row>
    <row r="12" spans="1:15" x14ac:dyDescent="0.25">
      <c r="A12" s="139" t="s">
        <v>32</v>
      </c>
      <c r="B12" s="140" t="s">
        <v>33</v>
      </c>
      <c r="C12" s="136">
        <f xml:space="preserve"> +C14+C15</f>
        <v>3647510.57</v>
      </c>
      <c r="D12" s="120">
        <v>4732771</v>
      </c>
      <c r="E12" s="120">
        <v>4732771</v>
      </c>
      <c r="F12" s="136">
        <v>4443982.0999999996</v>
      </c>
      <c r="G12" s="136">
        <f t="shared" si="1"/>
        <v>121.8360307589184</v>
      </c>
      <c r="H12" s="136">
        <f>+F12/E12*100</f>
        <v>93.898101133564239</v>
      </c>
      <c r="I12" s="128"/>
      <c r="J12" s="128"/>
      <c r="K12" s="128"/>
      <c r="L12" s="128"/>
      <c r="M12" s="128"/>
      <c r="N12" s="128"/>
      <c r="O12" s="128"/>
    </row>
    <row r="13" spans="1:15" x14ac:dyDescent="0.25">
      <c r="A13" s="137" t="s">
        <v>34</v>
      </c>
      <c r="B13" s="138" t="s">
        <v>35</v>
      </c>
      <c r="C13" s="136">
        <f>SUM(C14:C15)</f>
        <v>3647510.57</v>
      </c>
      <c r="D13" s="134">
        <v>4732771</v>
      </c>
      <c r="E13" s="134">
        <v>4732771</v>
      </c>
      <c r="F13" s="136">
        <v>4443982.0999999996</v>
      </c>
      <c r="G13" s="132">
        <f t="shared" si="1"/>
        <v>121.8360307589184</v>
      </c>
      <c r="H13" s="136">
        <f t="shared" ref="H13:H22" si="2">+F13/E13*100</f>
        <v>93.898101133564239</v>
      </c>
      <c r="I13" s="128"/>
      <c r="J13" s="128"/>
      <c r="K13" s="128"/>
      <c r="L13" s="128"/>
      <c r="M13" s="128"/>
      <c r="N13" s="128"/>
      <c r="O13" s="128"/>
    </row>
    <row r="14" spans="1:15" x14ac:dyDescent="0.25">
      <c r="A14" s="51" t="s">
        <v>36</v>
      </c>
      <c r="B14" s="50" t="s">
        <v>37</v>
      </c>
      <c r="C14" s="47">
        <v>3130679.67</v>
      </c>
      <c r="D14" s="134">
        <v>4732771</v>
      </c>
      <c r="E14" s="134">
        <v>4732771</v>
      </c>
      <c r="F14" s="136">
        <v>4443982.0999999996</v>
      </c>
      <c r="G14" s="132">
        <f t="shared" si="1"/>
        <v>141.94943489699153</v>
      </c>
      <c r="H14" s="136">
        <f t="shared" si="2"/>
        <v>93.898101133564239</v>
      </c>
      <c r="I14" s="48"/>
      <c r="J14" s="48"/>
      <c r="K14" s="48"/>
      <c r="L14" s="48"/>
      <c r="M14" s="49"/>
      <c r="N14" s="49"/>
      <c r="O14" s="49"/>
    </row>
    <row r="15" spans="1:15" x14ac:dyDescent="0.25">
      <c r="A15" s="51" t="s">
        <v>38</v>
      </c>
      <c r="B15" s="50" t="s">
        <v>39</v>
      </c>
      <c r="C15" s="47">
        <v>516830.9</v>
      </c>
      <c r="D15" s="133">
        <v>0</v>
      </c>
      <c r="E15" s="133">
        <v>0</v>
      </c>
      <c r="F15" s="47">
        <v>0</v>
      </c>
      <c r="G15" s="136">
        <f t="shared" si="1"/>
        <v>0</v>
      </c>
      <c r="H15" s="136">
        <v>0</v>
      </c>
      <c r="I15" s="48"/>
      <c r="J15" s="48"/>
      <c r="K15" s="48"/>
      <c r="L15" s="48"/>
      <c r="M15" s="49"/>
      <c r="N15" s="49"/>
      <c r="O15" s="49"/>
    </row>
    <row r="16" spans="1:15" ht="26.4" x14ac:dyDescent="0.25">
      <c r="A16" s="139" t="s">
        <v>40</v>
      </c>
      <c r="B16" s="140" t="s">
        <v>41</v>
      </c>
      <c r="C16" s="136">
        <v>196552.65</v>
      </c>
      <c r="D16" s="120">
        <v>333400</v>
      </c>
      <c r="E16" s="120">
        <v>333400</v>
      </c>
      <c r="F16" s="136">
        <v>218747.28</v>
      </c>
      <c r="G16" s="136">
        <f t="shared" si="1"/>
        <v>111.29195154580719</v>
      </c>
      <c r="H16" s="136">
        <f t="shared" si="2"/>
        <v>65.61106178764247</v>
      </c>
      <c r="I16" s="128"/>
      <c r="J16" s="128"/>
      <c r="K16" s="128"/>
      <c r="L16" s="128"/>
      <c r="M16" s="128"/>
      <c r="N16" s="128"/>
      <c r="O16" s="128"/>
    </row>
    <row r="17" spans="1:15" x14ac:dyDescent="0.25">
      <c r="A17" s="137" t="s">
        <v>42</v>
      </c>
      <c r="B17" s="138" t="s">
        <v>43</v>
      </c>
      <c r="C17" s="136">
        <f>+C18+C19</f>
        <v>196552.65</v>
      </c>
      <c r="D17" s="134">
        <v>333400</v>
      </c>
      <c r="E17" s="134">
        <v>333400</v>
      </c>
      <c r="F17" s="136">
        <v>218747.28</v>
      </c>
      <c r="G17" s="136">
        <f t="shared" si="1"/>
        <v>111.29195154580719</v>
      </c>
      <c r="H17" s="136">
        <f t="shared" si="2"/>
        <v>65.61106178764247</v>
      </c>
      <c r="I17" s="128"/>
      <c r="J17" s="128"/>
      <c r="K17" s="128"/>
      <c r="L17" s="128"/>
      <c r="M17" s="128"/>
      <c r="N17" s="128"/>
      <c r="O17" s="128"/>
    </row>
    <row r="18" spans="1:15" x14ac:dyDescent="0.25">
      <c r="A18" s="51" t="s">
        <v>179</v>
      </c>
      <c r="B18" s="50" t="s">
        <v>180</v>
      </c>
      <c r="C18" s="47">
        <v>181544.47</v>
      </c>
      <c r="D18" s="134">
        <v>333400</v>
      </c>
      <c r="E18" s="134">
        <v>333400</v>
      </c>
      <c r="F18" s="47">
        <v>218747.28</v>
      </c>
      <c r="G18" s="136">
        <f t="shared" si="1"/>
        <v>120.4923950589076</v>
      </c>
      <c r="H18" s="136">
        <f t="shared" si="2"/>
        <v>65.61106178764247</v>
      </c>
      <c r="I18" s="48"/>
      <c r="J18" s="48"/>
      <c r="K18" s="48"/>
      <c r="L18" s="48"/>
      <c r="M18" s="49"/>
      <c r="N18" s="49"/>
      <c r="O18" s="49"/>
    </row>
    <row r="19" spans="1:15" x14ac:dyDescent="0.25">
      <c r="A19" s="51" t="s">
        <v>44</v>
      </c>
      <c r="B19" s="50" t="s">
        <v>45</v>
      </c>
      <c r="C19" s="47">
        <v>15008.18</v>
      </c>
      <c r="D19" s="134">
        <v>0</v>
      </c>
      <c r="E19" s="134"/>
      <c r="F19" s="47"/>
      <c r="G19" s="132">
        <f t="shared" si="1"/>
        <v>0</v>
      </c>
      <c r="H19" s="136">
        <v>0</v>
      </c>
      <c r="I19" s="48"/>
      <c r="J19" s="48"/>
      <c r="K19" s="48"/>
      <c r="L19" s="48"/>
      <c r="M19" s="49"/>
      <c r="N19" s="49"/>
      <c r="O19" s="49"/>
    </row>
    <row r="20" spans="1:15" x14ac:dyDescent="0.25">
      <c r="A20" s="139">
        <v>67</v>
      </c>
      <c r="B20" s="140" t="s">
        <v>211</v>
      </c>
      <c r="C20" s="136">
        <v>6775574.4900000002</v>
      </c>
      <c r="D20" s="120">
        <v>7632389</v>
      </c>
      <c r="E20" s="120">
        <v>7398995</v>
      </c>
      <c r="F20" s="136">
        <v>7384804.0800000001</v>
      </c>
      <c r="G20" s="132">
        <f t="shared" si="1"/>
        <v>108.99155622743363</v>
      </c>
      <c r="H20" s="136">
        <f t="shared" si="2"/>
        <v>99.808204762944158</v>
      </c>
      <c r="I20" s="128"/>
      <c r="J20" s="128"/>
      <c r="K20" s="128"/>
      <c r="L20" s="128"/>
      <c r="M20" s="128"/>
      <c r="N20" s="128"/>
      <c r="O20" s="128"/>
    </row>
    <row r="21" spans="1:15" x14ac:dyDescent="0.25">
      <c r="A21" s="137">
        <v>671</v>
      </c>
      <c r="B21" s="138" t="s">
        <v>211</v>
      </c>
      <c r="C21" s="136">
        <v>6775574.4900000002</v>
      </c>
      <c r="D21" s="120">
        <v>7632389</v>
      </c>
      <c r="E21" s="120">
        <v>7398995</v>
      </c>
      <c r="F21" s="136">
        <v>7384804.0800000001</v>
      </c>
      <c r="G21" s="136">
        <f t="shared" si="1"/>
        <v>108.99155622743363</v>
      </c>
      <c r="H21" s="136">
        <f t="shared" si="2"/>
        <v>99.808204762944158</v>
      </c>
      <c r="I21" s="48"/>
      <c r="J21" s="48"/>
      <c r="K21" s="48"/>
      <c r="L21" s="48"/>
      <c r="M21" s="49"/>
      <c r="N21" s="49"/>
      <c r="O21" s="49"/>
    </row>
    <row r="22" spans="1:15" x14ac:dyDescent="0.25">
      <c r="A22" s="130">
        <v>6711</v>
      </c>
      <c r="B22" s="129" t="s">
        <v>222</v>
      </c>
      <c r="C22" s="160">
        <v>6775574.4900000002</v>
      </c>
      <c r="D22" s="120">
        <v>7632389</v>
      </c>
      <c r="E22" s="120">
        <v>7398995</v>
      </c>
      <c r="F22" s="160">
        <v>7350978.5300000003</v>
      </c>
      <c r="G22" s="136">
        <f t="shared" si="1"/>
        <v>108.49232844903753</v>
      </c>
      <c r="H22" s="136">
        <f t="shared" si="2"/>
        <v>99.351040648088016</v>
      </c>
      <c r="I22" s="48"/>
      <c r="J22" s="48"/>
      <c r="K22" s="48"/>
      <c r="L22" s="48"/>
      <c r="M22" s="49"/>
      <c r="N22" s="49"/>
      <c r="O22" s="49"/>
    </row>
    <row r="23" spans="1:15" ht="26.4" x14ac:dyDescent="0.25">
      <c r="A23" s="130">
        <v>6712</v>
      </c>
      <c r="B23" s="129" t="s">
        <v>223</v>
      </c>
      <c r="C23" s="160">
        <v>0</v>
      </c>
      <c r="D23" s="161">
        <v>0</v>
      </c>
      <c r="E23" s="161"/>
      <c r="F23" s="160">
        <v>33825.550000000003</v>
      </c>
      <c r="G23" s="132">
        <v>0</v>
      </c>
      <c r="H23" s="136">
        <v>0</v>
      </c>
      <c r="I23" s="128"/>
      <c r="J23" s="128"/>
      <c r="K23" s="128"/>
      <c r="L23" s="128"/>
      <c r="M23" s="128"/>
      <c r="N23" s="128"/>
      <c r="O23" s="128"/>
    </row>
    <row r="24" spans="1:15" x14ac:dyDescent="0.25">
      <c r="A24" s="49"/>
      <c r="B24" s="49"/>
      <c r="C24" s="49"/>
      <c r="D24" s="49"/>
      <c r="E24" s="49"/>
      <c r="F24" s="49"/>
      <c r="G24" s="132"/>
      <c r="H24" s="32"/>
    </row>
    <row r="25" spans="1:15" x14ac:dyDescent="0.25">
      <c r="A25" s="128"/>
      <c r="B25" s="128"/>
      <c r="C25" s="128"/>
      <c r="D25" s="128"/>
      <c r="E25" s="128"/>
      <c r="F25" s="128"/>
      <c r="G25" s="128"/>
      <c r="H25" s="32"/>
    </row>
    <row r="26" spans="1:15" x14ac:dyDescent="0.25">
      <c r="A26" s="128"/>
      <c r="B26" s="128"/>
      <c r="C26" s="128"/>
      <c r="D26" s="128"/>
      <c r="E26" s="128"/>
      <c r="F26" s="128"/>
      <c r="G26" s="128"/>
      <c r="H26" s="32"/>
    </row>
    <row r="27" spans="1:15" x14ac:dyDescent="0.25">
      <c r="A27" s="49"/>
      <c r="B27" s="49"/>
      <c r="C27" s="49"/>
      <c r="D27" s="49"/>
      <c r="E27" s="49"/>
      <c r="F27" s="49"/>
      <c r="G27" s="49"/>
      <c r="H27" s="32"/>
    </row>
    <row r="28" spans="1:15" x14ac:dyDescent="0.25">
      <c r="A28" s="49"/>
      <c r="B28" s="49"/>
      <c r="C28" s="49"/>
      <c r="D28" s="49"/>
      <c r="E28" s="49"/>
      <c r="F28" s="49"/>
      <c r="G28" s="49"/>
      <c r="H28" s="32"/>
    </row>
    <row r="29" spans="1:15" x14ac:dyDescent="0.25">
      <c r="A29" s="49"/>
      <c r="B29" s="49"/>
      <c r="C29" s="49"/>
      <c r="D29" s="49"/>
      <c r="E29" s="49"/>
      <c r="F29" s="49"/>
      <c r="G29" s="49"/>
      <c r="H29" s="32"/>
    </row>
    <row r="30" spans="1:15" x14ac:dyDescent="0.25">
      <c r="A30" s="49"/>
      <c r="B30" s="49"/>
      <c r="C30" s="49"/>
      <c r="D30" s="49"/>
      <c r="E30" s="49"/>
      <c r="F30" s="49"/>
      <c r="G30" s="49"/>
      <c r="H30" s="32"/>
    </row>
    <row r="31" spans="1:15" x14ac:dyDescent="0.25">
      <c r="A31" s="49"/>
      <c r="B31" s="49"/>
      <c r="C31" s="49"/>
      <c r="D31" s="49"/>
      <c r="E31" s="49"/>
      <c r="F31" s="49"/>
      <c r="G31" s="49"/>
      <c r="H31" s="32"/>
    </row>
    <row r="32" spans="1:15" x14ac:dyDescent="0.25">
      <c r="A32" s="49"/>
      <c r="B32" s="49"/>
      <c r="C32" s="49"/>
      <c r="D32" s="49"/>
      <c r="E32" s="49"/>
      <c r="F32" s="49"/>
      <c r="G32" s="49"/>
      <c r="H32" s="32"/>
    </row>
    <row r="33" spans="1:15" x14ac:dyDescent="0.25">
      <c r="A33" s="128"/>
      <c r="B33" s="128"/>
      <c r="C33" s="128"/>
      <c r="D33" s="128"/>
      <c r="E33" s="128"/>
      <c r="F33" s="128"/>
      <c r="G33" s="128"/>
      <c r="H33" s="32"/>
    </row>
    <row r="34" spans="1:15" x14ac:dyDescent="0.25">
      <c r="A34" s="49"/>
      <c r="B34" s="49"/>
      <c r="C34" s="49"/>
      <c r="D34" s="49"/>
      <c r="E34" s="49"/>
      <c r="F34" s="49"/>
      <c r="G34" s="49"/>
      <c r="H34" s="32"/>
    </row>
    <row r="35" spans="1:15" x14ac:dyDescent="0.25">
      <c r="A35" s="49"/>
      <c r="B35" s="49"/>
      <c r="C35" s="49"/>
      <c r="D35" s="49"/>
      <c r="E35" s="49"/>
      <c r="F35" s="49"/>
      <c r="G35" s="49"/>
      <c r="H35" s="32"/>
    </row>
    <row r="36" spans="1:15" x14ac:dyDescent="0.25">
      <c r="A36" s="128"/>
      <c r="B36" s="128"/>
      <c r="C36" s="128"/>
      <c r="D36" s="128"/>
      <c r="E36" s="128"/>
      <c r="F36" s="128"/>
      <c r="G36" s="128"/>
      <c r="H36" s="32"/>
    </row>
    <row r="37" spans="1:15" x14ac:dyDescent="0.25">
      <c r="A37" s="128"/>
      <c r="B37" s="128"/>
      <c r="C37" s="128"/>
      <c r="D37" s="128"/>
      <c r="E37" s="128"/>
      <c r="F37" s="128"/>
      <c r="G37" s="128"/>
      <c r="H37" s="32"/>
    </row>
    <row r="38" spans="1:15" x14ac:dyDescent="0.25">
      <c r="A38" s="49"/>
      <c r="B38" s="49"/>
      <c r="C38" s="49"/>
      <c r="D38" s="49"/>
      <c r="E38" s="49"/>
      <c r="F38" s="49"/>
      <c r="G38" s="49"/>
      <c r="H38" s="32"/>
    </row>
    <row r="39" spans="1:15" x14ac:dyDescent="0.25">
      <c r="A39" s="128"/>
      <c r="B39" s="128"/>
      <c r="C39" s="128"/>
      <c r="D39" s="128"/>
      <c r="E39" s="128"/>
      <c r="F39" s="128"/>
      <c r="G39" s="128"/>
      <c r="H39" s="32"/>
    </row>
    <row r="40" spans="1:15" x14ac:dyDescent="0.25">
      <c r="A40" s="49"/>
      <c r="B40" s="49"/>
      <c r="C40" s="49"/>
      <c r="D40" s="49"/>
      <c r="E40" s="49"/>
      <c r="F40" s="49"/>
      <c r="G40" s="49"/>
      <c r="H40" s="32"/>
    </row>
    <row r="41" spans="1:15" x14ac:dyDescent="0.25">
      <c r="A41" s="49"/>
      <c r="B41" s="49"/>
      <c r="C41" s="49"/>
      <c r="D41" s="49"/>
      <c r="E41" s="49"/>
      <c r="F41" s="49"/>
      <c r="G41" s="49"/>
      <c r="H41" s="32"/>
    </row>
    <row r="42" spans="1:15" x14ac:dyDescent="0.25">
      <c r="A42" s="128"/>
      <c r="B42" s="128"/>
      <c r="C42" s="128"/>
      <c r="D42" s="128"/>
      <c r="E42" s="128"/>
      <c r="F42" s="128"/>
      <c r="G42" s="128"/>
      <c r="H42" s="32"/>
    </row>
    <row r="43" spans="1:15" x14ac:dyDescent="0.25">
      <c r="A43" s="128"/>
      <c r="B43" s="128"/>
      <c r="C43" s="128"/>
      <c r="D43" s="128"/>
      <c r="E43" s="128"/>
      <c r="F43" s="128"/>
      <c r="G43" s="128"/>
      <c r="H43" s="32"/>
    </row>
    <row r="44" spans="1:15" x14ac:dyDescent="0.25">
      <c r="A44" s="49"/>
      <c r="B44" s="49"/>
      <c r="C44" s="49"/>
      <c r="D44" s="49"/>
      <c r="E44" s="49"/>
      <c r="F44" s="49"/>
      <c r="G44" s="49"/>
      <c r="H44" s="32"/>
    </row>
    <row r="45" spans="1:15" x14ac:dyDescent="0.25">
      <c r="A45" s="49"/>
      <c r="B45" s="49"/>
      <c r="C45" s="49"/>
      <c r="D45" s="49"/>
      <c r="E45" s="49"/>
      <c r="F45" s="49"/>
      <c r="G45" s="49"/>
      <c r="H45" s="32"/>
    </row>
    <row r="46" spans="1:15" x14ac:dyDescent="0.25">
      <c r="A46" s="128"/>
      <c r="B46" s="128"/>
      <c r="C46" s="128"/>
      <c r="D46" s="128"/>
      <c r="E46" s="128"/>
      <c r="F46" s="128"/>
      <c r="G46" s="128"/>
      <c r="H46" s="32"/>
    </row>
    <row r="47" spans="1:15" x14ac:dyDescent="0.25">
      <c r="A47" s="49"/>
      <c r="B47" s="49"/>
      <c r="C47" s="49"/>
      <c r="D47" s="49"/>
      <c r="E47" s="49"/>
      <c r="F47" s="49"/>
      <c r="G47" s="49"/>
      <c r="H47" s="32"/>
    </row>
    <row r="48" spans="1:15" x14ac:dyDescent="0.25">
      <c r="I48" s="49"/>
      <c r="J48" s="49"/>
      <c r="K48" s="49"/>
      <c r="L48" s="49"/>
      <c r="M48" s="49"/>
      <c r="N48" s="49"/>
      <c r="O48" s="49"/>
    </row>
    <row r="49" spans="1:15" x14ac:dyDescent="0.25">
      <c r="I49" s="128"/>
      <c r="J49" s="128"/>
      <c r="K49" s="128"/>
      <c r="L49" s="128"/>
      <c r="M49" s="128"/>
      <c r="N49" s="128"/>
      <c r="O49" s="128"/>
    </row>
    <row r="50" spans="1:15" x14ac:dyDescent="0.25">
      <c r="I50" s="128"/>
      <c r="J50" s="128"/>
      <c r="K50" s="128"/>
      <c r="L50" s="128"/>
      <c r="M50" s="128"/>
      <c r="N50" s="128"/>
      <c r="O50" s="128"/>
    </row>
    <row r="51" spans="1:15" s="162" customFormat="1" x14ac:dyDescent="0.25">
      <c r="A51" s="32"/>
      <c r="B51" s="35"/>
      <c r="C51" s="36"/>
      <c r="D51" s="37"/>
      <c r="E51" s="37"/>
      <c r="F51" s="36"/>
      <c r="G51" s="36"/>
      <c r="H51" s="36"/>
      <c r="I51" s="128"/>
      <c r="J51" s="128"/>
      <c r="K51" s="128"/>
      <c r="L51" s="128"/>
      <c r="M51" s="128"/>
      <c r="N51" s="128"/>
      <c r="O51" s="128"/>
    </row>
    <row r="52" spans="1:15" s="162" customFormat="1" x14ac:dyDescent="0.25">
      <c r="A52" s="32"/>
      <c r="B52" s="35"/>
      <c r="C52" s="36"/>
      <c r="D52" s="37"/>
      <c r="E52" s="37"/>
      <c r="F52" s="36"/>
      <c r="G52" s="36"/>
      <c r="H52" s="36"/>
      <c r="I52" s="128"/>
      <c r="J52" s="128"/>
      <c r="K52" s="128"/>
      <c r="L52" s="128"/>
      <c r="M52" s="128"/>
      <c r="N52" s="128"/>
      <c r="O52" s="128"/>
    </row>
    <row r="53" spans="1:15" s="162" customFormat="1" x14ac:dyDescent="0.25">
      <c r="A53" s="32"/>
      <c r="B53" s="35"/>
      <c r="C53" s="36"/>
      <c r="D53" s="37"/>
      <c r="E53" s="37"/>
      <c r="F53" s="36"/>
      <c r="G53" s="36"/>
      <c r="H53" s="36"/>
      <c r="I53" s="128"/>
      <c r="J53" s="128"/>
      <c r="K53" s="128"/>
      <c r="L53" s="128"/>
      <c r="M53" s="128"/>
      <c r="N53" s="128"/>
      <c r="O53" s="128"/>
    </row>
    <row r="54" spans="1:15" x14ac:dyDescent="0.25">
      <c r="I54" s="128"/>
      <c r="J54" s="128"/>
      <c r="K54" s="128"/>
      <c r="L54" s="128"/>
      <c r="M54" s="128"/>
      <c r="N54" s="128"/>
      <c r="O54" s="128"/>
    </row>
    <row r="55" spans="1:15" x14ac:dyDescent="0.25">
      <c r="I55" s="128"/>
      <c r="J55" s="128"/>
      <c r="K55" s="128"/>
      <c r="L55" s="128"/>
      <c r="M55" s="128"/>
      <c r="N55" s="128"/>
      <c r="O55" s="128"/>
    </row>
    <row r="56" spans="1:15" x14ac:dyDescent="0.25">
      <c r="I56" s="128"/>
      <c r="J56" s="128"/>
      <c r="K56" s="128"/>
      <c r="L56" s="128"/>
      <c r="M56" s="128"/>
      <c r="N56" s="128"/>
      <c r="O56" s="128"/>
    </row>
    <row r="57" spans="1:15" x14ac:dyDescent="0.25">
      <c r="I57" s="128"/>
      <c r="J57" s="128"/>
      <c r="K57" s="128"/>
      <c r="L57" s="128"/>
      <c r="M57" s="128"/>
      <c r="N57" s="128"/>
      <c r="O57" s="128"/>
    </row>
    <row r="58" spans="1:15" x14ac:dyDescent="0.25">
      <c r="I58" s="49"/>
      <c r="J58" s="49"/>
      <c r="K58" s="49"/>
      <c r="L58" s="49"/>
      <c r="M58" s="49"/>
      <c r="N58" s="49"/>
      <c r="O58" s="49"/>
    </row>
    <row r="59" spans="1:15" x14ac:dyDescent="0.25">
      <c r="I59" s="128"/>
      <c r="J59" s="128"/>
      <c r="K59" s="128"/>
      <c r="L59" s="128"/>
      <c r="M59" s="128"/>
      <c r="N59" s="128"/>
      <c r="O59" s="128"/>
    </row>
    <row r="60" spans="1:15" x14ac:dyDescent="0.25">
      <c r="I60" s="49"/>
      <c r="J60" s="49"/>
      <c r="K60" s="49"/>
      <c r="L60" s="49"/>
      <c r="M60" s="49"/>
      <c r="N60" s="49"/>
      <c r="O60" s="49"/>
    </row>
    <row r="61" spans="1:15" x14ac:dyDescent="0.25">
      <c r="I61" s="125"/>
      <c r="J61" s="125"/>
      <c r="K61" s="125"/>
      <c r="L61" s="125"/>
      <c r="M61" s="125"/>
      <c r="N61" s="125"/>
      <c r="O61" s="125"/>
    </row>
    <row r="62" spans="1:15" x14ac:dyDescent="0.25">
      <c r="I62" s="128"/>
      <c r="J62" s="128"/>
      <c r="K62" s="128"/>
      <c r="L62" s="128"/>
      <c r="M62" s="128"/>
      <c r="N62" s="128"/>
      <c r="O62" s="128"/>
    </row>
    <row r="63" spans="1:15" x14ac:dyDescent="0.25">
      <c r="I63" s="128"/>
      <c r="J63" s="128"/>
      <c r="K63" s="128"/>
      <c r="L63" s="128"/>
      <c r="M63" s="128"/>
      <c r="N63" s="128"/>
      <c r="O63" s="128"/>
    </row>
    <row r="64" spans="1:15" x14ac:dyDescent="0.25">
      <c r="I64" s="49"/>
      <c r="J64" s="49"/>
      <c r="K64" s="49"/>
      <c r="L64" s="49"/>
      <c r="M64" s="49"/>
      <c r="N64" s="49"/>
      <c r="O64" s="49"/>
    </row>
    <row r="65" spans="9:15" x14ac:dyDescent="0.25">
      <c r="I65" s="128"/>
      <c r="J65" s="128"/>
      <c r="K65" s="128"/>
      <c r="L65" s="128"/>
      <c r="M65" s="128"/>
      <c r="N65" s="128"/>
      <c r="O65" s="128"/>
    </row>
    <row r="66" spans="9:15" x14ac:dyDescent="0.25">
      <c r="I66" s="49"/>
      <c r="J66" s="49"/>
      <c r="K66" s="49"/>
      <c r="L66" s="49"/>
      <c r="M66" s="49"/>
      <c r="N66" s="49"/>
      <c r="O66" s="49"/>
    </row>
    <row r="67" spans="9:15" x14ac:dyDescent="0.25">
      <c r="I67" s="49"/>
      <c r="J67" s="49"/>
      <c r="K67" s="49"/>
      <c r="L67" s="49"/>
      <c r="M67" s="49"/>
      <c r="N67" s="49"/>
      <c r="O67" s="49"/>
    </row>
    <row r="68" spans="9:15" x14ac:dyDescent="0.25">
      <c r="I68" s="128"/>
      <c r="J68" s="128"/>
      <c r="K68" s="128"/>
      <c r="L68" s="128"/>
      <c r="M68" s="128"/>
      <c r="N68" s="128"/>
      <c r="O68" s="128"/>
    </row>
    <row r="69" spans="9:15" x14ac:dyDescent="0.25">
      <c r="I69" s="49"/>
      <c r="J69" s="49"/>
      <c r="K69" s="49"/>
      <c r="L69" s="49"/>
      <c r="M69" s="49"/>
      <c r="N69" s="49"/>
      <c r="O69" s="49"/>
    </row>
    <row r="70" spans="9:15" x14ac:dyDescent="0.25">
      <c r="I70" s="49"/>
      <c r="J70" s="49"/>
      <c r="K70" s="49"/>
      <c r="L70" s="49"/>
      <c r="M70" s="49"/>
      <c r="N70" s="49"/>
      <c r="O70" s="49"/>
    </row>
    <row r="71" spans="9:15" x14ac:dyDescent="0.25">
      <c r="I71" s="128"/>
      <c r="J71" s="128"/>
      <c r="K71" s="128"/>
      <c r="L71" s="128"/>
      <c r="M71" s="128"/>
      <c r="N71" s="128"/>
      <c r="O71" s="128"/>
    </row>
    <row r="72" spans="9:15" x14ac:dyDescent="0.25">
      <c r="I72" s="49"/>
      <c r="J72" s="49"/>
      <c r="K72" s="49"/>
      <c r="L72" s="49"/>
      <c r="M72" s="49"/>
      <c r="N72" s="49"/>
      <c r="O72" s="49"/>
    </row>
    <row r="73" spans="9:15" x14ac:dyDescent="0.25">
      <c r="I73" s="49"/>
      <c r="J73" s="49"/>
      <c r="K73" s="49"/>
      <c r="L73" s="49"/>
      <c r="M73" s="49"/>
      <c r="N73" s="49"/>
      <c r="O73" s="49"/>
    </row>
    <row r="74" spans="9:15" x14ac:dyDescent="0.25">
      <c r="I74" s="49"/>
      <c r="J74" s="49"/>
      <c r="K74" s="49"/>
      <c r="L74" s="49"/>
      <c r="M74" s="49"/>
      <c r="N74" s="49"/>
      <c r="O74" s="49"/>
    </row>
    <row r="75" spans="9:15" x14ac:dyDescent="0.25">
      <c r="I75" s="49"/>
      <c r="J75" s="49"/>
      <c r="K75" s="49"/>
      <c r="L75" s="49"/>
      <c r="M75" s="49"/>
      <c r="N75" s="49"/>
      <c r="O75" s="49"/>
    </row>
    <row r="76" spans="9:15" x14ac:dyDescent="0.25">
      <c r="I76" s="49"/>
      <c r="J76" s="49"/>
      <c r="K76" s="49"/>
      <c r="L76" s="49"/>
      <c r="M76" s="49"/>
      <c r="N76" s="49"/>
      <c r="O76" s="49"/>
    </row>
    <row r="77" spans="9:15" x14ac:dyDescent="0.25">
      <c r="I77" s="49"/>
      <c r="J77" s="49"/>
      <c r="K77" s="49"/>
      <c r="L77" s="49"/>
      <c r="M77" s="49"/>
      <c r="N77" s="49"/>
      <c r="O77" s="49"/>
    </row>
    <row r="78" spans="9:15" x14ac:dyDescent="0.25">
      <c r="I78" s="49"/>
      <c r="J78" s="49"/>
      <c r="K78" s="49"/>
      <c r="L78" s="49"/>
      <c r="M78" s="49"/>
      <c r="N78" s="49"/>
      <c r="O78" s="49"/>
    </row>
    <row r="79" spans="9:15" x14ac:dyDescent="0.25">
      <c r="I79" s="49"/>
      <c r="J79" s="49"/>
      <c r="K79" s="49"/>
      <c r="L79" s="49"/>
      <c r="M79" s="49"/>
      <c r="N79" s="49"/>
      <c r="O79" s="49"/>
    </row>
  </sheetData>
  <mergeCells count="5">
    <mergeCell ref="A8:B8"/>
    <mergeCell ref="A7:B7"/>
    <mergeCell ref="A5:H5"/>
    <mergeCell ref="A3:H3"/>
    <mergeCell ref="A1:H1"/>
  </mergeCells>
  <pageMargins left="0.70866141732283472" right="0.70866141732283472" top="0.55118110236220474" bottom="0.55118110236220474" header="0.31496062992125984" footer="0.31496062992125984"/>
  <pageSetup paperSize="9" scale="7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41"/>
  <sheetViews>
    <sheetView zoomScale="90" zoomScaleNormal="90" workbookViewId="0">
      <pane xSplit="2" ySplit="8" topLeftCell="C55" activePane="bottomRight" state="frozen"/>
      <selection pane="topRight" activeCell="C1" sqref="C1"/>
      <selection pane="bottomLeft" activeCell="A10" sqref="A10"/>
      <selection pane="bottomRight" activeCell="B79" sqref="B79"/>
    </sheetView>
  </sheetViews>
  <sheetFormatPr defaultRowHeight="13.2" x14ac:dyDescent="0.25"/>
  <cols>
    <col min="1" max="1" width="16.6640625" style="32" customWidth="1"/>
    <col min="2" max="2" width="48.109375" style="35" customWidth="1"/>
    <col min="3" max="3" width="20.109375" style="36" customWidth="1"/>
    <col min="4" max="4" width="17.5546875" style="36" bestFit="1" customWidth="1"/>
    <col min="5" max="5" width="17.5546875" style="37" bestFit="1" customWidth="1"/>
    <col min="6" max="6" width="16.44140625" style="36" bestFit="1" customWidth="1"/>
    <col min="7" max="7" width="15.5546875" style="36" bestFit="1" customWidth="1"/>
    <col min="8" max="8" width="11.88671875" style="36" bestFit="1" customWidth="1"/>
    <col min="9" max="9" width="15.44140625" style="32" bestFit="1" customWidth="1"/>
    <col min="10" max="10" width="9.44140625" style="32" bestFit="1" customWidth="1"/>
    <col min="11" max="11" width="15.44140625" style="32" bestFit="1" customWidth="1"/>
    <col min="12" max="12" width="9.44140625" style="32" bestFit="1" customWidth="1"/>
    <col min="13" max="256" width="9.109375" style="32"/>
    <col min="257" max="257" width="19" style="32" customWidth="1"/>
    <col min="258" max="258" width="57.5546875" style="32" customWidth="1"/>
    <col min="259" max="259" width="20.109375" style="32" customWidth="1"/>
    <col min="260" max="261" width="17.5546875" style="32" bestFit="1" customWidth="1"/>
    <col min="262" max="262" width="16.44140625" style="32" bestFit="1" customWidth="1"/>
    <col min="263" max="263" width="15.5546875" style="32" bestFit="1" customWidth="1"/>
    <col min="264" max="264" width="11.88671875" style="32" bestFit="1" customWidth="1"/>
    <col min="265" max="265" width="15.44140625" style="32" bestFit="1" customWidth="1"/>
    <col min="266" max="266" width="9.44140625" style="32" bestFit="1" customWidth="1"/>
    <col min="267" max="267" width="15.44140625" style="32" bestFit="1" customWidth="1"/>
    <col min="268" max="268" width="9.44140625" style="32" bestFit="1" customWidth="1"/>
    <col min="269" max="512" width="9.109375" style="32"/>
    <col min="513" max="513" width="19" style="32" customWidth="1"/>
    <col min="514" max="514" width="57.5546875" style="32" customWidth="1"/>
    <col min="515" max="515" width="20.109375" style="32" customWidth="1"/>
    <col min="516" max="517" width="17.5546875" style="32" bestFit="1" customWidth="1"/>
    <col min="518" max="518" width="16.44140625" style="32" bestFit="1" customWidth="1"/>
    <col min="519" max="519" width="15.5546875" style="32" bestFit="1" customWidth="1"/>
    <col min="520" max="520" width="11.88671875" style="32" bestFit="1" customWidth="1"/>
    <col min="521" max="521" width="15.44140625" style="32" bestFit="1" customWidth="1"/>
    <col min="522" max="522" width="9.44140625" style="32" bestFit="1" customWidth="1"/>
    <col min="523" max="523" width="15.44140625" style="32" bestFit="1" customWidth="1"/>
    <col min="524" max="524" width="9.44140625" style="32" bestFit="1" customWidth="1"/>
    <col min="525" max="768" width="9.109375" style="32"/>
    <col min="769" max="769" width="19" style="32" customWidth="1"/>
    <col min="770" max="770" width="57.5546875" style="32" customWidth="1"/>
    <col min="771" max="771" width="20.109375" style="32" customWidth="1"/>
    <col min="772" max="773" width="17.5546875" style="32" bestFit="1" customWidth="1"/>
    <col min="774" max="774" width="16.44140625" style="32" bestFit="1" customWidth="1"/>
    <col min="775" max="775" width="15.5546875" style="32" bestFit="1" customWidth="1"/>
    <col min="776" max="776" width="11.88671875" style="32" bestFit="1" customWidth="1"/>
    <col min="777" max="777" width="15.44140625" style="32" bestFit="1" customWidth="1"/>
    <col min="778" max="778" width="9.44140625" style="32" bestFit="1" customWidth="1"/>
    <col min="779" max="779" width="15.44140625" style="32" bestFit="1" customWidth="1"/>
    <col min="780" max="780" width="9.44140625" style="32" bestFit="1" customWidth="1"/>
    <col min="781" max="1024" width="9.109375" style="32"/>
    <col min="1025" max="1025" width="19" style="32" customWidth="1"/>
    <col min="1026" max="1026" width="57.5546875" style="32" customWidth="1"/>
    <col min="1027" max="1027" width="20.109375" style="32" customWidth="1"/>
    <col min="1028" max="1029" width="17.5546875" style="32" bestFit="1" customWidth="1"/>
    <col min="1030" max="1030" width="16.44140625" style="32" bestFit="1" customWidth="1"/>
    <col min="1031" max="1031" width="15.5546875" style="32" bestFit="1" customWidth="1"/>
    <col min="1032" max="1032" width="11.88671875" style="32" bestFit="1" customWidth="1"/>
    <col min="1033" max="1033" width="15.44140625" style="32" bestFit="1" customWidth="1"/>
    <col min="1034" max="1034" width="9.44140625" style="32" bestFit="1" customWidth="1"/>
    <col min="1035" max="1035" width="15.44140625" style="32" bestFit="1" customWidth="1"/>
    <col min="1036" max="1036" width="9.44140625" style="32" bestFit="1" customWidth="1"/>
    <col min="1037" max="1280" width="9.109375" style="32"/>
    <col min="1281" max="1281" width="19" style="32" customWidth="1"/>
    <col min="1282" max="1282" width="57.5546875" style="32" customWidth="1"/>
    <col min="1283" max="1283" width="20.109375" style="32" customWidth="1"/>
    <col min="1284" max="1285" width="17.5546875" style="32" bestFit="1" customWidth="1"/>
    <col min="1286" max="1286" width="16.44140625" style="32" bestFit="1" customWidth="1"/>
    <col min="1287" max="1287" width="15.5546875" style="32" bestFit="1" customWidth="1"/>
    <col min="1288" max="1288" width="11.88671875" style="32" bestFit="1" customWidth="1"/>
    <col min="1289" max="1289" width="15.44140625" style="32" bestFit="1" customWidth="1"/>
    <col min="1290" max="1290" width="9.44140625" style="32" bestFit="1" customWidth="1"/>
    <col min="1291" max="1291" width="15.44140625" style="32" bestFit="1" customWidth="1"/>
    <col min="1292" max="1292" width="9.44140625" style="32" bestFit="1" customWidth="1"/>
    <col min="1293" max="1536" width="9.109375" style="32"/>
    <col min="1537" max="1537" width="19" style="32" customWidth="1"/>
    <col min="1538" max="1538" width="57.5546875" style="32" customWidth="1"/>
    <col min="1539" max="1539" width="20.109375" style="32" customWidth="1"/>
    <col min="1540" max="1541" width="17.5546875" style="32" bestFit="1" customWidth="1"/>
    <col min="1542" max="1542" width="16.44140625" style="32" bestFit="1" customWidth="1"/>
    <col min="1543" max="1543" width="15.5546875" style="32" bestFit="1" customWidth="1"/>
    <col min="1544" max="1544" width="11.88671875" style="32" bestFit="1" customWidth="1"/>
    <col min="1545" max="1545" width="15.44140625" style="32" bestFit="1" customWidth="1"/>
    <col min="1546" max="1546" width="9.44140625" style="32" bestFit="1" customWidth="1"/>
    <col min="1547" max="1547" width="15.44140625" style="32" bestFit="1" customWidth="1"/>
    <col min="1548" max="1548" width="9.44140625" style="32" bestFit="1" customWidth="1"/>
    <col min="1549" max="1792" width="9.109375" style="32"/>
    <col min="1793" max="1793" width="19" style="32" customWidth="1"/>
    <col min="1794" max="1794" width="57.5546875" style="32" customWidth="1"/>
    <col min="1795" max="1795" width="20.109375" style="32" customWidth="1"/>
    <col min="1796" max="1797" width="17.5546875" style="32" bestFit="1" customWidth="1"/>
    <col min="1798" max="1798" width="16.44140625" style="32" bestFit="1" customWidth="1"/>
    <col min="1799" max="1799" width="15.5546875" style="32" bestFit="1" customWidth="1"/>
    <col min="1800" max="1800" width="11.88671875" style="32" bestFit="1" customWidth="1"/>
    <col min="1801" max="1801" width="15.44140625" style="32" bestFit="1" customWidth="1"/>
    <col min="1802" max="1802" width="9.44140625" style="32" bestFit="1" customWidth="1"/>
    <col min="1803" max="1803" width="15.44140625" style="32" bestFit="1" customWidth="1"/>
    <col min="1804" max="1804" width="9.44140625" style="32" bestFit="1" customWidth="1"/>
    <col min="1805" max="2048" width="9.109375" style="32"/>
    <col min="2049" max="2049" width="19" style="32" customWidth="1"/>
    <col min="2050" max="2050" width="57.5546875" style="32" customWidth="1"/>
    <col min="2051" max="2051" width="20.109375" style="32" customWidth="1"/>
    <col min="2052" max="2053" width="17.5546875" style="32" bestFit="1" customWidth="1"/>
    <col min="2054" max="2054" width="16.44140625" style="32" bestFit="1" customWidth="1"/>
    <col min="2055" max="2055" width="15.5546875" style="32" bestFit="1" customWidth="1"/>
    <col min="2056" max="2056" width="11.88671875" style="32" bestFit="1" customWidth="1"/>
    <col min="2057" max="2057" width="15.44140625" style="32" bestFit="1" customWidth="1"/>
    <col min="2058" max="2058" width="9.44140625" style="32" bestFit="1" customWidth="1"/>
    <col min="2059" max="2059" width="15.44140625" style="32" bestFit="1" customWidth="1"/>
    <col min="2060" max="2060" width="9.44140625" style="32" bestFit="1" customWidth="1"/>
    <col min="2061" max="2304" width="9.109375" style="32"/>
    <col min="2305" max="2305" width="19" style="32" customWidth="1"/>
    <col min="2306" max="2306" width="57.5546875" style="32" customWidth="1"/>
    <col min="2307" max="2307" width="20.109375" style="32" customWidth="1"/>
    <col min="2308" max="2309" width="17.5546875" style="32" bestFit="1" customWidth="1"/>
    <col min="2310" max="2310" width="16.44140625" style="32" bestFit="1" customWidth="1"/>
    <col min="2311" max="2311" width="15.5546875" style="32" bestFit="1" customWidth="1"/>
    <col min="2312" max="2312" width="11.88671875" style="32" bestFit="1" customWidth="1"/>
    <col min="2313" max="2313" width="15.44140625" style="32" bestFit="1" customWidth="1"/>
    <col min="2314" max="2314" width="9.44140625" style="32" bestFit="1" customWidth="1"/>
    <col min="2315" max="2315" width="15.44140625" style="32" bestFit="1" customWidth="1"/>
    <col min="2316" max="2316" width="9.44140625" style="32" bestFit="1" customWidth="1"/>
    <col min="2317" max="2560" width="9.109375" style="32"/>
    <col min="2561" max="2561" width="19" style="32" customWidth="1"/>
    <col min="2562" max="2562" width="57.5546875" style="32" customWidth="1"/>
    <col min="2563" max="2563" width="20.109375" style="32" customWidth="1"/>
    <col min="2564" max="2565" width="17.5546875" style="32" bestFit="1" customWidth="1"/>
    <col min="2566" max="2566" width="16.44140625" style="32" bestFit="1" customWidth="1"/>
    <col min="2567" max="2567" width="15.5546875" style="32" bestFit="1" customWidth="1"/>
    <col min="2568" max="2568" width="11.88671875" style="32" bestFit="1" customWidth="1"/>
    <col min="2569" max="2569" width="15.44140625" style="32" bestFit="1" customWidth="1"/>
    <col min="2570" max="2570" width="9.44140625" style="32" bestFit="1" customWidth="1"/>
    <col min="2571" max="2571" width="15.44140625" style="32" bestFit="1" customWidth="1"/>
    <col min="2572" max="2572" width="9.44140625" style="32" bestFit="1" customWidth="1"/>
    <col min="2573" max="2816" width="9.109375" style="32"/>
    <col min="2817" max="2817" width="19" style="32" customWidth="1"/>
    <col min="2818" max="2818" width="57.5546875" style="32" customWidth="1"/>
    <col min="2819" max="2819" width="20.109375" style="32" customWidth="1"/>
    <col min="2820" max="2821" width="17.5546875" style="32" bestFit="1" customWidth="1"/>
    <col min="2822" max="2822" width="16.44140625" style="32" bestFit="1" customWidth="1"/>
    <col min="2823" max="2823" width="15.5546875" style="32" bestFit="1" customWidth="1"/>
    <col min="2824" max="2824" width="11.88671875" style="32" bestFit="1" customWidth="1"/>
    <col min="2825" max="2825" width="15.44140625" style="32" bestFit="1" customWidth="1"/>
    <col min="2826" max="2826" width="9.44140625" style="32" bestFit="1" customWidth="1"/>
    <col min="2827" max="2827" width="15.44140625" style="32" bestFit="1" customWidth="1"/>
    <col min="2828" max="2828" width="9.44140625" style="32" bestFit="1" customWidth="1"/>
    <col min="2829" max="3072" width="9.109375" style="32"/>
    <col min="3073" max="3073" width="19" style="32" customWidth="1"/>
    <col min="3074" max="3074" width="57.5546875" style="32" customWidth="1"/>
    <col min="3075" max="3075" width="20.109375" style="32" customWidth="1"/>
    <col min="3076" max="3077" width="17.5546875" style="32" bestFit="1" customWidth="1"/>
    <col min="3078" max="3078" width="16.44140625" style="32" bestFit="1" customWidth="1"/>
    <col min="3079" max="3079" width="15.5546875" style="32" bestFit="1" customWidth="1"/>
    <col min="3080" max="3080" width="11.88671875" style="32" bestFit="1" customWidth="1"/>
    <col min="3081" max="3081" width="15.44140625" style="32" bestFit="1" customWidth="1"/>
    <col min="3082" max="3082" width="9.44140625" style="32" bestFit="1" customWidth="1"/>
    <col min="3083" max="3083" width="15.44140625" style="32" bestFit="1" customWidth="1"/>
    <col min="3084" max="3084" width="9.44140625" style="32" bestFit="1" customWidth="1"/>
    <col min="3085" max="3328" width="9.109375" style="32"/>
    <col min="3329" max="3329" width="19" style="32" customWidth="1"/>
    <col min="3330" max="3330" width="57.5546875" style="32" customWidth="1"/>
    <col min="3331" max="3331" width="20.109375" style="32" customWidth="1"/>
    <col min="3332" max="3333" width="17.5546875" style="32" bestFit="1" customWidth="1"/>
    <col min="3334" max="3334" width="16.44140625" style="32" bestFit="1" customWidth="1"/>
    <col min="3335" max="3335" width="15.5546875" style="32" bestFit="1" customWidth="1"/>
    <col min="3336" max="3336" width="11.88671875" style="32" bestFit="1" customWidth="1"/>
    <col min="3337" max="3337" width="15.44140625" style="32" bestFit="1" customWidth="1"/>
    <col min="3338" max="3338" width="9.44140625" style="32" bestFit="1" customWidth="1"/>
    <col min="3339" max="3339" width="15.44140625" style="32" bestFit="1" customWidth="1"/>
    <col min="3340" max="3340" width="9.44140625" style="32" bestFit="1" customWidth="1"/>
    <col min="3341" max="3584" width="9.109375" style="32"/>
    <col min="3585" max="3585" width="19" style="32" customWidth="1"/>
    <col min="3586" max="3586" width="57.5546875" style="32" customWidth="1"/>
    <col min="3587" max="3587" width="20.109375" style="32" customWidth="1"/>
    <col min="3588" max="3589" width="17.5546875" style="32" bestFit="1" customWidth="1"/>
    <col min="3590" max="3590" width="16.44140625" style="32" bestFit="1" customWidth="1"/>
    <col min="3591" max="3591" width="15.5546875" style="32" bestFit="1" customWidth="1"/>
    <col min="3592" max="3592" width="11.88671875" style="32" bestFit="1" customWidth="1"/>
    <col min="3593" max="3593" width="15.44140625" style="32" bestFit="1" customWidth="1"/>
    <col min="3594" max="3594" width="9.44140625" style="32" bestFit="1" customWidth="1"/>
    <col min="3595" max="3595" width="15.44140625" style="32" bestFit="1" customWidth="1"/>
    <col min="3596" max="3596" width="9.44140625" style="32" bestFit="1" customWidth="1"/>
    <col min="3597" max="3840" width="9.109375" style="32"/>
    <col min="3841" max="3841" width="19" style="32" customWidth="1"/>
    <col min="3842" max="3842" width="57.5546875" style="32" customWidth="1"/>
    <col min="3843" max="3843" width="20.109375" style="32" customWidth="1"/>
    <col min="3844" max="3845" width="17.5546875" style="32" bestFit="1" customWidth="1"/>
    <col min="3846" max="3846" width="16.44140625" style="32" bestFit="1" customWidth="1"/>
    <col min="3847" max="3847" width="15.5546875" style="32" bestFit="1" customWidth="1"/>
    <col min="3848" max="3848" width="11.88671875" style="32" bestFit="1" customWidth="1"/>
    <col min="3849" max="3849" width="15.44140625" style="32" bestFit="1" customWidth="1"/>
    <col min="3850" max="3850" width="9.44140625" style="32" bestFit="1" customWidth="1"/>
    <col min="3851" max="3851" width="15.44140625" style="32" bestFit="1" customWidth="1"/>
    <col min="3852" max="3852" width="9.44140625" style="32" bestFit="1" customWidth="1"/>
    <col min="3853" max="4096" width="9.109375" style="32"/>
    <col min="4097" max="4097" width="19" style="32" customWidth="1"/>
    <col min="4098" max="4098" width="57.5546875" style="32" customWidth="1"/>
    <col min="4099" max="4099" width="20.109375" style="32" customWidth="1"/>
    <col min="4100" max="4101" width="17.5546875" style="32" bestFit="1" customWidth="1"/>
    <col min="4102" max="4102" width="16.44140625" style="32" bestFit="1" customWidth="1"/>
    <col min="4103" max="4103" width="15.5546875" style="32" bestFit="1" customWidth="1"/>
    <col min="4104" max="4104" width="11.88671875" style="32" bestFit="1" customWidth="1"/>
    <col min="4105" max="4105" width="15.44140625" style="32" bestFit="1" customWidth="1"/>
    <col min="4106" max="4106" width="9.44140625" style="32" bestFit="1" customWidth="1"/>
    <col min="4107" max="4107" width="15.44140625" style="32" bestFit="1" customWidth="1"/>
    <col min="4108" max="4108" width="9.44140625" style="32" bestFit="1" customWidth="1"/>
    <col min="4109" max="4352" width="9.109375" style="32"/>
    <col min="4353" max="4353" width="19" style="32" customWidth="1"/>
    <col min="4354" max="4354" width="57.5546875" style="32" customWidth="1"/>
    <col min="4355" max="4355" width="20.109375" style="32" customWidth="1"/>
    <col min="4356" max="4357" width="17.5546875" style="32" bestFit="1" customWidth="1"/>
    <col min="4358" max="4358" width="16.44140625" style="32" bestFit="1" customWidth="1"/>
    <col min="4359" max="4359" width="15.5546875" style="32" bestFit="1" customWidth="1"/>
    <col min="4360" max="4360" width="11.88671875" style="32" bestFit="1" customWidth="1"/>
    <col min="4361" max="4361" width="15.44140625" style="32" bestFit="1" customWidth="1"/>
    <col min="4362" max="4362" width="9.44140625" style="32" bestFit="1" customWidth="1"/>
    <col min="4363" max="4363" width="15.44140625" style="32" bestFit="1" customWidth="1"/>
    <col min="4364" max="4364" width="9.44140625" style="32" bestFit="1" customWidth="1"/>
    <col min="4365" max="4608" width="9.109375" style="32"/>
    <col min="4609" max="4609" width="19" style="32" customWidth="1"/>
    <col min="4610" max="4610" width="57.5546875" style="32" customWidth="1"/>
    <col min="4611" max="4611" width="20.109375" style="32" customWidth="1"/>
    <col min="4612" max="4613" width="17.5546875" style="32" bestFit="1" customWidth="1"/>
    <col min="4614" max="4614" width="16.44140625" style="32" bestFit="1" customWidth="1"/>
    <col min="4615" max="4615" width="15.5546875" style="32" bestFit="1" customWidth="1"/>
    <col min="4616" max="4616" width="11.88671875" style="32" bestFit="1" customWidth="1"/>
    <col min="4617" max="4617" width="15.44140625" style="32" bestFit="1" customWidth="1"/>
    <col min="4618" max="4618" width="9.44140625" style="32" bestFit="1" customWidth="1"/>
    <col min="4619" max="4619" width="15.44140625" style="32" bestFit="1" customWidth="1"/>
    <col min="4620" max="4620" width="9.44140625" style="32" bestFit="1" customWidth="1"/>
    <col min="4621" max="4864" width="9.109375" style="32"/>
    <col min="4865" max="4865" width="19" style="32" customWidth="1"/>
    <col min="4866" max="4866" width="57.5546875" style="32" customWidth="1"/>
    <col min="4867" max="4867" width="20.109375" style="32" customWidth="1"/>
    <col min="4868" max="4869" width="17.5546875" style="32" bestFit="1" customWidth="1"/>
    <col min="4870" max="4870" width="16.44140625" style="32" bestFit="1" customWidth="1"/>
    <col min="4871" max="4871" width="15.5546875" style="32" bestFit="1" customWidth="1"/>
    <col min="4872" max="4872" width="11.88671875" style="32" bestFit="1" customWidth="1"/>
    <col min="4873" max="4873" width="15.44140625" style="32" bestFit="1" customWidth="1"/>
    <col min="4874" max="4874" width="9.44140625" style="32" bestFit="1" customWidth="1"/>
    <col min="4875" max="4875" width="15.44140625" style="32" bestFit="1" customWidth="1"/>
    <col min="4876" max="4876" width="9.44140625" style="32" bestFit="1" customWidth="1"/>
    <col min="4877" max="5120" width="9.109375" style="32"/>
    <col min="5121" max="5121" width="19" style="32" customWidth="1"/>
    <col min="5122" max="5122" width="57.5546875" style="32" customWidth="1"/>
    <col min="5123" max="5123" width="20.109375" style="32" customWidth="1"/>
    <col min="5124" max="5125" width="17.5546875" style="32" bestFit="1" customWidth="1"/>
    <col min="5126" max="5126" width="16.44140625" style="32" bestFit="1" customWidth="1"/>
    <col min="5127" max="5127" width="15.5546875" style="32" bestFit="1" customWidth="1"/>
    <col min="5128" max="5128" width="11.88671875" style="32" bestFit="1" customWidth="1"/>
    <col min="5129" max="5129" width="15.44140625" style="32" bestFit="1" customWidth="1"/>
    <col min="5130" max="5130" width="9.44140625" style="32" bestFit="1" customWidth="1"/>
    <col min="5131" max="5131" width="15.44140625" style="32" bestFit="1" customWidth="1"/>
    <col min="5132" max="5132" width="9.44140625" style="32" bestFit="1" customWidth="1"/>
    <col min="5133" max="5376" width="9.109375" style="32"/>
    <col min="5377" max="5377" width="19" style="32" customWidth="1"/>
    <col min="5378" max="5378" width="57.5546875" style="32" customWidth="1"/>
    <col min="5379" max="5379" width="20.109375" style="32" customWidth="1"/>
    <col min="5380" max="5381" width="17.5546875" style="32" bestFit="1" customWidth="1"/>
    <col min="5382" max="5382" width="16.44140625" style="32" bestFit="1" customWidth="1"/>
    <col min="5383" max="5383" width="15.5546875" style="32" bestFit="1" customWidth="1"/>
    <col min="5384" max="5384" width="11.88671875" style="32" bestFit="1" customWidth="1"/>
    <col min="5385" max="5385" width="15.44140625" style="32" bestFit="1" customWidth="1"/>
    <col min="5386" max="5386" width="9.44140625" style="32" bestFit="1" customWidth="1"/>
    <col min="5387" max="5387" width="15.44140625" style="32" bestFit="1" customWidth="1"/>
    <col min="5388" max="5388" width="9.44140625" style="32" bestFit="1" customWidth="1"/>
    <col min="5389" max="5632" width="9.109375" style="32"/>
    <col min="5633" max="5633" width="19" style="32" customWidth="1"/>
    <col min="5634" max="5634" width="57.5546875" style="32" customWidth="1"/>
    <col min="5635" max="5635" width="20.109375" style="32" customWidth="1"/>
    <col min="5636" max="5637" width="17.5546875" style="32" bestFit="1" customWidth="1"/>
    <col min="5638" max="5638" width="16.44140625" style="32" bestFit="1" customWidth="1"/>
    <col min="5639" max="5639" width="15.5546875" style="32" bestFit="1" customWidth="1"/>
    <col min="5640" max="5640" width="11.88671875" style="32" bestFit="1" customWidth="1"/>
    <col min="5641" max="5641" width="15.44140625" style="32" bestFit="1" customWidth="1"/>
    <col min="5642" max="5642" width="9.44140625" style="32" bestFit="1" customWidth="1"/>
    <col min="5643" max="5643" width="15.44140625" style="32" bestFit="1" customWidth="1"/>
    <col min="5644" max="5644" width="9.44140625" style="32" bestFit="1" customWidth="1"/>
    <col min="5645" max="5888" width="9.109375" style="32"/>
    <col min="5889" max="5889" width="19" style="32" customWidth="1"/>
    <col min="5890" max="5890" width="57.5546875" style="32" customWidth="1"/>
    <col min="5891" max="5891" width="20.109375" style="32" customWidth="1"/>
    <col min="5892" max="5893" width="17.5546875" style="32" bestFit="1" customWidth="1"/>
    <col min="5894" max="5894" width="16.44140625" style="32" bestFit="1" customWidth="1"/>
    <col min="5895" max="5895" width="15.5546875" style="32" bestFit="1" customWidth="1"/>
    <col min="5896" max="5896" width="11.88671875" style="32" bestFit="1" customWidth="1"/>
    <col min="5897" max="5897" width="15.44140625" style="32" bestFit="1" customWidth="1"/>
    <col min="5898" max="5898" width="9.44140625" style="32" bestFit="1" customWidth="1"/>
    <col min="5899" max="5899" width="15.44140625" style="32" bestFit="1" customWidth="1"/>
    <col min="5900" max="5900" width="9.44140625" style="32" bestFit="1" customWidth="1"/>
    <col min="5901" max="6144" width="9.109375" style="32"/>
    <col min="6145" max="6145" width="19" style="32" customWidth="1"/>
    <col min="6146" max="6146" width="57.5546875" style="32" customWidth="1"/>
    <col min="6147" max="6147" width="20.109375" style="32" customWidth="1"/>
    <col min="6148" max="6149" width="17.5546875" style="32" bestFit="1" customWidth="1"/>
    <col min="6150" max="6150" width="16.44140625" style="32" bestFit="1" customWidth="1"/>
    <col min="6151" max="6151" width="15.5546875" style="32" bestFit="1" customWidth="1"/>
    <col min="6152" max="6152" width="11.88671875" style="32" bestFit="1" customWidth="1"/>
    <col min="6153" max="6153" width="15.44140625" style="32" bestFit="1" customWidth="1"/>
    <col min="6154" max="6154" width="9.44140625" style="32" bestFit="1" customWidth="1"/>
    <col min="6155" max="6155" width="15.44140625" style="32" bestFit="1" customWidth="1"/>
    <col min="6156" max="6156" width="9.44140625" style="32" bestFit="1" customWidth="1"/>
    <col min="6157" max="6400" width="9.109375" style="32"/>
    <col min="6401" max="6401" width="19" style="32" customWidth="1"/>
    <col min="6402" max="6402" width="57.5546875" style="32" customWidth="1"/>
    <col min="6403" max="6403" width="20.109375" style="32" customWidth="1"/>
    <col min="6404" max="6405" width="17.5546875" style="32" bestFit="1" customWidth="1"/>
    <col min="6406" max="6406" width="16.44140625" style="32" bestFit="1" customWidth="1"/>
    <col min="6407" max="6407" width="15.5546875" style="32" bestFit="1" customWidth="1"/>
    <col min="6408" max="6408" width="11.88671875" style="32" bestFit="1" customWidth="1"/>
    <col min="6409" max="6409" width="15.44140625" style="32" bestFit="1" customWidth="1"/>
    <col min="6410" max="6410" width="9.44140625" style="32" bestFit="1" customWidth="1"/>
    <col min="6411" max="6411" width="15.44140625" style="32" bestFit="1" customWidth="1"/>
    <col min="6412" max="6412" width="9.44140625" style="32" bestFit="1" customWidth="1"/>
    <col min="6413" max="6656" width="9.109375" style="32"/>
    <col min="6657" max="6657" width="19" style="32" customWidth="1"/>
    <col min="6658" max="6658" width="57.5546875" style="32" customWidth="1"/>
    <col min="6659" max="6659" width="20.109375" style="32" customWidth="1"/>
    <col min="6660" max="6661" width="17.5546875" style="32" bestFit="1" customWidth="1"/>
    <col min="6662" max="6662" width="16.44140625" style="32" bestFit="1" customWidth="1"/>
    <col min="6663" max="6663" width="15.5546875" style="32" bestFit="1" customWidth="1"/>
    <col min="6664" max="6664" width="11.88671875" style="32" bestFit="1" customWidth="1"/>
    <col min="6665" max="6665" width="15.44140625" style="32" bestFit="1" customWidth="1"/>
    <col min="6666" max="6666" width="9.44140625" style="32" bestFit="1" customWidth="1"/>
    <col min="6667" max="6667" width="15.44140625" style="32" bestFit="1" customWidth="1"/>
    <col min="6668" max="6668" width="9.44140625" style="32" bestFit="1" customWidth="1"/>
    <col min="6669" max="6912" width="9.109375" style="32"/>
    <col min="6913" max="6913" width="19" style="32" customWidth="1"/>
    <col min="6914" max="6914" width="57.5546875" style="32" customWidth="1"/>
    <col min="6915" max="6915" width="20.109375" style="32" customWidth="1"/>
    <col min="6916" max="6917" width="17.5546875" style="32" bestFit="1" customWidth="1"/>
    <col min="6918" max="6918" width="16.44140625" style="32" bestFit="1" customWidth="1"/>
    <col min="6919" max="6919" width="15.5546875" style="32" bestFit="1" customWidth="1"/>
    <col min="6920" max="6920" width="11.88671875" style="32" bestFit="1" customWidth="1"/>
    <col min="6921" max="6921" width="15.44140625" style="32" bestFit="1" customWidth="1"/>
    <col min="6922" max="6922" width="9.44140625" style="32" bestFit="1" customWidth="1"/>
    <col min="6923" max="6923" width="15.44140625" style="32" bestFit="1" customWidth="1"/>
    <col min="6924" max="6924" width="9.44140625" style="32" bestFit="1" customWidth="1"/>
    <col min="6925" max="7168" width="9.109375" style="32"/>
    <col min="7169" max="7169" width="19" style="32" customWidth="1"/>
    <col min="7170" max="7170" width="57.5546875" style="32" customWidth="1"/>
    <col min="7171" max="7171" width="20.109375" style="32" customWidth="1"/>
    <col min="7172" max="7173" width="17.5546875" style="32" bestFit="1" customWidth="1"/>
    <col min="7174" max="7174" width="16.44140625" style="32" bestFit="1" customWidth="1"/>
    <col min="7175" max="7175" width="15.5546875" style="32" bestFit="1" customWidth="1"/>
    <col min="7176" max="7176" width="11.88671875" style="32" bestFit="1" customWidth="1"/>
    <col min="7177" max="7177" width="15.44140625" style="32" bestFit="1" customWidth="1"/>
    <col min="7178" max="7178" width="9.44140625" style="32" bestFit="1" customWidth="1"/>
    <col min="7179" max="7179" width="15.44140625" style="32" bestFit="1" customWidth="1"/>
    <col min="7180" max="7180" width="9.44140625" style="32" bestFit="1" customWidth="1"/>
    <col min="7181" max="7424" width="9.109375" style="32"/>
    <col min="7425" max="7425" width="19" style="32" customWidth="1"/>
    <col min="7426" max="7426" width="57.5546875" style="32" customWidth="1"/>
    <col min="7427" max="7427" width="20.109375" style="32" customWidth="1"/>
    <col min="7428" max="7429" width="17.5546875" style="32" bestFit="1" customWidth="1"/>
    <col min="7430" max="7430" width="16.44140625" style="32" bestFit="1" customWidth="1"/>
    <col min="7431" max="7431" width="15.5546875" style="32" bestFit="1" customWidth="1"/>
    <col min="7432" max="7432" width="11.88671875" style="32" bestFit="1" customWidth="1"/>
    <col min="7433" max="7433" width="15.44140625" style="32" bestFit="1" customWidth="1"/>
    <col min="7434" max="7434" width="9.44140625" style="32" bestFit="1" customWidth="1"/>
    <col min="7435" max="7435" width="15.44140625" style="32" bestFit="1" customWidth="1"/>
    <col min="7436" max="7436" width="9.44140625" style="32" bestFit="1" customWidth="1"/>
    <col min="7437" max="7680" width="9.109375" style="32"/>
    <col min="7681" max="7681" width="19" style="32" customWidth="1"/>
    <col min="7682" max="7682" width="57.5546875" style="32" customWidth="1"/>
    <col min="7683" max="7683" width="20.109375" style="32" customWidth="1"/>
    <col min="7684" max="7685" width="17.5546875" style="32" bestFit="1" customWidth="1"/>
    <col min="7686" max="7686" width="16.44140625" style="32" bestFit="1" customWidth="1"/>
    <col min="7687" max="7687" width="15.5546875" style="32" bestFit="1" customWidth="1"/>
    <col min="7688" max="7688" width="11.88671875" style="32" bestFit="1" customWidth="1"/>
    <col min="7689" max="7689" width="15.44140625" style="32" bestFit="1" customWidth="1"/>
    <col min="7690" max="7690" width="9.44140625" style="32" bestFit="1" customWidth="1"/>
    <col min="7691" max="7691" width="15.44140625" style="32" bestFit="1" customWidth="1"/>
    <col min="7692" max="7692" width="9.44140625" style="32" bestFit="1" customWidth="1"/>
    <col min="7693" max="7936" width="9.109375" style="32"/>
    <col min="7937" max="7937" width="19" style="32" customWidth="1"/>
    <col min="7938" max="7938" width="57.5546875" style="32" customWidth="1"/>
    <col min="7939" max="7939" width="20.109375" style="32" customWidth="1"/>
    <col min="7940" max="7941" width="17.5546875" style="32" bestFit="1" customWidth="1"/>
    <col min="7942" max="7942" width="16.44140625" style="32" bestFit="1" customWidth="1"/>
    <col min="7943" max="7943" width="15.5546875" style="32" bestFit="1" customWidth="1"/>
    <col min="7944" max="7944" width="11.88671875" style="32" bestFit="1" customWidth="1"/>
    <col min="7945" max="7945" width="15.44140625" style="32" bestFit="1" customWidth="1"/>
    <col min="7946" max="7946" width="9.44140625" style="32" bestFit="1" customWidth="1"/>
    <col min="7947" max="7947" width="15.44140625" style="32" bestFit="1" customWidth="1"/>
    <col min="7948" max="7948" width="9.44140625" style="32" bestFit="1" customWidth="1"/>
    <col min="7949" max="8192" width="9.109375" style="32"/>
    <col min="8193" max="8193" width="19" style="32" customWidth="1"/>
    <col min="8194" max="8194" width="57.5546875" style="32" customWidth="1"/>
    <col min="8195" max="8195" width="20.109375" style="32" customWidth="1"/>
    <col min="8196" max="8197" width="17.5546875" style="32" bestFit="1" customWidth="1"/>
    <col min="8198" max="8198" width="16.44140625" style="32" bestFit="1" customWidth="1"/>
    <col min="8199" max="8199" width="15.5546875" style="32" bestFit="1" customWidth="1"/>
    <col min="8200" max="8200" width="11.88671875" style="32" bestFit="1" customWidth="1"/>
    <col min="8201" max="8201" width="15.44140625" style="32" bestFit="1" customWidth="1"/>
    <col min="8202" max="8202" width="9.44140625" style="32" bestFit="1" customWidth="1"/>
    <col min="8203" max="8203" width="15.44140625" style="32" bestFit="1" customWidth="1"/>
    <col min="8204" max="8204" width="9.44140625" style="32" bestFit="1" customWidth="1"/>
    <col min="8205" max="8448" width="9.109375" style="32"/>
    <col min="8449" max="8449" width="19" style="32" customWidth="1"/>
    <col min="8450" max="8450" width="57.5546875" style="32" customWidth="1"/>
    <col min="8451" max="8451" width="20.109375" style="32" customWidth="1"/>
    <col min="8452" max="8453" width="17.5546875" style="32" bestFit="1" customWidth="1"/>
    <col min="8454" max="8454" width="16.44140625" style="32" bestFit="1" customWidth="1"/>
    <col min="8455" max="8455" width="15.5546875" style="32" bestFit="1" customWidth="1"/>
    <col min="8456" max="8456" width="11.88671875" style="32" bestFit="1" customWidth="1"/>
    <col min="8457" max="8457" width="15.44140625" style="32" bestFit="1" customWidth="1"/>
    <col min="8458" max="8458" width="9.44140625" style="32" bestFit="1" customWidth="1"/>
    <col min="8459" max="8459" width="15.44140625" style="32" bestFit="1" customWidth="1"/>
    <col min="8460" max="8460" width="9.44140625" style="32" bestFit="1" customWidth="1"/>
    <col min="8461" max="8704" width="9.109375" style="32"/>
    <col min="8705" max="8705" width="19" style="32" customWidth="1"/>
    <col min="8706" max="8706" width="57.5546875" style="32" customWidth="1"/>
    <col min="8707" max="8707" width="20.109375" style="32" customWidth="1"/>
    <col min="8708" max="8709" width="17.5546875" style="32" bestFit="1" customWidth="1"/>
    <col min="8710" max="8710" width="16.44140625" style="32" bestFit="1" customWidth="1"/>
    <col min="8711" max="8711" width="15.5546875" style="32" bestFit="1" customWidth="1"/>
    <col min="8712" max="8712" width="11.88671875" style="32" bestFit="1" customWidth="1"/>
    <col min="8713" max="8713" width="15.44140625" style="32" bestFit="1" customWidth="1"/>
    <col min="8714" max="8714" width="9.44140625" style="32" bestFit="1" customWidth="1"/>
    <col min="8715" max="8715" width="15.44140625" style="32" bestFit="1" customWidth="1"/>
    <col min="8716" max="8716" width="9.44140625" style="32" bestFit="1" customWidth="1"/>
    <col min="8717" max="8960" width="9.109375" style="32"/>
    <col min="8961" max="8961" width="19" style="32" customWidth="1"/>
    <col min="8962" max="8962" width="57.5546875" style="32" customWidth="1"/>
    <col min="8963" max="8963" width="20.109375" style="32" customWidth="1"/>
    <col min="8964" max="8965" width="17.5546875" style="32" bestFit="1" customWidth="1"/>
    <col min="8966" max="8966" width="16.44140625" style="32" bestFit="1" customWidth="1"/>
    <col min="8967" max="8967" width="15.5546875" style="32" bestFit="1" customWidth="1"/>
    <col min="8968" max="8968" width="11.88671875" style="32" bestFit="1" customWidth="1"/>
    <col min="8969" max="8969" width="15.44140625" style="32" bestFit="1" customWidth="1"/>
    <col min="8970" max="8970" width="9.44140625" style="32" bestFit="1" customWidth="1"/>
    <col min="8971" max="8971" width="15.44140625" style="32" bestFit="1" customWidth="1"/>
    <col min="8972" max="8972" width="9.44140625" style="32" bestFit="1" customWidth="1"/>
    <col min="8973" max="9216" width="9.109375" style="32"/>
    <col min="9217" max="9217" width="19" style="32" customWidth="1"/>
    <col min="9218" max="9218" width="57.5546875" style="32" customWidth="1"/>
    <col min="9219" max="9219" width="20.109375" style="32" customWidth="1"/>
    <col min="9220" max="9221" width="17.5546875" style="32" bestFit="1" customWidth="1"/>
    <col min="9222" max="9222" width="16.44140625" style="32" bestFit="1" customWidth="1"/>
    <col min="9223" max="9223" width="15.5546875" style="32" bestFit="1" customWidth="1"/>
    <col min="9224" max="9224" width="11.88671875" style="32" bestFit="1" customWidth="1"/>
    <col min="9225" max="9225" width="15.44140625" style="32" bestFit="1" customWidth="1"/>
    <col min="9226" max="9226" width="9.44140625" style="32" bestFit="1" customWidth="1"/>
    <col min="9227" max="9227" width="15.44140625" style="32" bestFit="1" customWidth="1"/>
    <col min="9228" max="9228" width="9.44140625" style="32" bestFit="1" customWidth="1"/>
    <col min="9229" max="9472" width="9.109375" style="32"/>
    <col min="9473" max="9473" width="19" style="32" customWidth="1"/>
    <col min="9474" max="9474" width="57.5546875" style="32" customWidth="1"/>
    <col min="9475" max="9475" width="20.109375" style="32" customWidth="1"/>
    <col min="9476" max="9477" width="17.5546875" style="32" bestFit="1" customWidth="1"/>
    <col min="9478" max="9478" width="16.44140625" style="32" bestFit="1" customWidth="1"/>
    <col min="9479" max="9479" width="15.5546875" style="32" bestFit="1" customWidth="1"/>
    <col min="9480" max="9480" width="11.88671875" style="32" bestFit="1" customWidth="1"/>
    <col min="9481" max="9481" width="15.44140625" style="32" bestFit="1" customWidth="1"/>
    <col min="9482" max="9482" width="9.44140625" style="32" bestFit="1" customWidth="1"/>
    <col min="9483" max="9483" width="15.44140625" style="32" bestFit="1" customWidth="1"/>
    <col min="9484" max="9484" width="9.44140625" style="32" bestFit="1" customWidth="1"/>
    <col min="9485" max="9728" width="9.109375" style="32"/>
    <col min="9729" max="9729" width="19" style="32" customWidth="1"/>
    <col min="9730" max="9730" width="57.5546875" style="32" customWidth="1"/>
    <col min="9731" max="9731" width="20.109375" style="32" customWidth="1"/>
    <col min="9732" max="9733" width="17.5546875" style="32" bestFit="1" customWidth="1"/>
    <col min="9734" max="9734" width="16.44140625" style="32" bestFit="1" customWidth="1"/>
    <col min="9735" max="9735" width="15.5546875" style="32" bestFit="1" customWidth="1"/>
    <col min="9736" max="9736" width="11.88671875" style="32" bestFit="1" customWidth="1"/>
    <col min="9737" max="9737" width="15.44140625" style="32" bestFit="1" customWidth="1"/>
    <col min="9738" max="9738" width="9.44140625" style="32" bestFit="1" customWidth="1"/>
    <col min="9739" max="9739" width="15.44140625" style="32" bestFit="1" customWidth="1"/>
    <col min="9740" max="9740" width="9.44140625" style="32" bestFit="1" customWidth="1"/>
    <col min="9741" max="9984" width="9.109375" style="32"/>
    <col min="9985" max="9985" width="19" style="32" customWidth="1"/>
    <col min="9986" max="9986" width="57.5546875" style="32" customWidth="1"/>
    <col min="9987" max="9987" width="20.109375" style="32" customWidth="1"/>
    <col min="9988" max="9989" width="17.5546875" style="32" bestFit="1" customWidth="1"/>
    <col min="9990" max="9990" width="16.44140625" style="32" bestFit="1" customWidth="1"/>
    <col min="9991" max="9991" width="15.5546875" style="32" bestFit="1" customWidth="1"/>
    <col min="9992" max="9992" width="11.88671875" style="32" bestFit="1" customWidth="1"/>
    <col min="9993" max="9993" width="15.44140625" style="32" bestFit="1" customWidth="1"/>
    <col min="9994" max="9994" width="9.44140625" style="32" bestFit="1" customWidth="1"/>
    <col min="9995" max="9995" width="15.44140625" style="32" bestFit="1" customWidth="1"/>
    <col min="9996" max="9996" width="9.44140625" style="32" bestFit="1" customWidth="1"/>
    <col min="9997" max="10240" width="9.109375" style="32"/>
    <col min="10241" max="10241" width="19" style="32" customWidth="1"/>
    <col min="10242" max="10242" width="57.5546875" style="32" customWidth="1"/>
    <col min="10243" max="10243" width="20.109375" style="32" customWidth="1"/>
    <col min="10244" max="10245" width="17.5546875" style="32" bestFit="1" customWidth="1"/>
    <col min="10246" max="10246" width="16.44140625" style="32" bestFit="1" customWidth="1"/>
    <col min="10247" max="10247" width="15.5546875" style="32" bestFit="1" customWidth="1"/>
    <col min="10248" max="10248" width="11.88671875" style="32" bestFit="1" customWidth="1"/>
    <col min="10249" max="10249" width="15.44140625" style="32" bestFit="1" customWidth="1"/>
    <col min="10250" max="10250" width="9.44140625" style="32" bestFit="1" customWidth="1"/>
    <col min="10251" max="10251" width="15.44140625" style="32" bestFit="1" customWidth="1"/>
    <col min="10252" max="10252" width="9.44140625" style="32" bestFit="1" customWidth="1"/>
    <col min="10253" max="10496" width="9.109375" style="32"/>
    <col min="10497" max="10497" width="19" style="32" customWidth="1"/>
    <col min="10498" max="10498" width="57.5546875" style="32" customWidth="1"/>
    <col min="10499" max="10499" width="20.109375" style="32" customWidth="1"/>
    <col min="10500" max="10501" width="17.5546875" style="32" bestFit="1" customWidth="1"/>
    <col min="10502" max="10502" width="16.44140625" style="32" bestFit="1" customWidth="1"/>
    <col min="10503" max="10503" width="15.5546875" style="32" bestFit="1" customWidth="1"/>
    <col min="10504" max="10504" width="11.88671875" style="32" bestFit="1" customWidth="1"/>
    <col min="10505" max="10505" width="15.44140625" style="32" bestFit="1" customWidth="1"/>
    <col min="10506" max="10506" width="9.44140625" style="32" bestFit="1" customWidth="1"/>
    <col min="10507" max="10507" width="15.44140625" style="32" bestFit="1" customWidth="1"/>
    <col min="10508" max="10508" width="9.44140625" style="32" bestFit="1" customWidth="1"/>
    <col min="10509" max="10752" width="9.109375" style="32"/>
    <col min="10753" max="10753" width="19" style="32" customWidth="1"/>
    <col min="10754" max="10754" width="57.5546875" style="32" customWidth="1"/>
    <col min="10755" max="10755" width="20.109375" style="32" customWidth="1"/>
    <col min="10756" max="10757" width="17.5546875" style="32" bestFit="1" customWidth="1"/>
    <col min="10758" max="10758" width="16.44140625" style="32" bestFit="1" customWidth="1"/>
    <col min="10759" max="10759" width="15.5546875" style="32" bestFit="1" customWidth="1"/>
    <col min="10760" max="10760" width="11.88671875" style="32" bestFit="1" customWidth="1"/>
    <col min="10761" max="10761" width="15.44140625" style="32" bestFit="1" customWidth="1"/>
    <col min="10762" max="10762" width="9.44140625" style="32" bestFit="1" customWidth="1"/>
    <col min="10763" max="10763" width="15.44140625" style="32" bestFit="1" customWidth="1"/>
    <col min="10764" max="10764" width="9.44140625" style="32" bestFit="1" customWidth="1"/>
    <col min="10765" max="11008" width="9.109375" style="32"/>
    <col min="11009" max="11009" width="19" style="32" customWidth="1"/>
    <col min="11010" max="11010" width="57.5546875" style="32" customWidth="1"/>
    <col min="11011" max="11011" width="20.109375" style="32" customWidth="1"/>
    <col min="11012" max="11013" width="17.5546875" style="32" bestFit="1" customWidth="1"/>
    <col min="11014" max="11014" width="16.44140625" style="32" bestFit="1" customWidth="1"/>
    <col min="11015" max="11015" width="15.5546875" style="32" bestFit="1" customWidth="1"/>
    <col min="11016" max="11016" width="11.88671875" style="32" bestFit="1" customWidth="1"/>
    <col min="11017" max="11017" width="15.44140625" style="32" bestFit="1" customWidth="1"/>
    <col min="11018" max="11018" width="9.44140625" style="32" bestFit="1" customWidth="1"/>
    <col min="11019" max="11019" width="15.44140625" style="32" bestFit="1" customWidth="1"/>
    <col min="11020" max="11020" width="9.44140625" style="32" bestFit="1" customWidth="1"/>
    <col min="11021" max="11264" width="9.109375" style="32"/>
    <col min="11265" max="11265" width="19" style="32" customWidth="1"/>
    <col min="11266" max="11266" width="57.5546875" style="32" customWidth="1"/>
    <col min="11267" max="11267" width="20.109375" style="32" customWidth="1"/>
    <col min="11268" max="11269" width="17.5546875" style="32" bestFit="1" customWidth="1"/>
    <col min="11270" max="11270" width="16.44140625" style="32" bestFit="1" customWidth="1"/>
    <col min="11271" max="11271" width="15.5546875" style="32" bestFit="1" customWidth="1"/>
    <col min="11272" max="11272" width="11.88671875" style="32" bestFit="1" customWidth="1"/>
    <col min="11273" max="11273" width="15.44140625" style="32" bestFit="1" customWidth="1"/>
    <col min="11274" max="11274" width="9.44140625" style="32" bestFit="1" customWidth="1"/>
    <col min="11275" max="11275" width="15.44140625" style="32" bestFit="1" customWidth="1"/>
    <col min="11276" max="11276" width="9.44140625" style="32" bestFit="1" customWidth="1"/>
    <col min="11277" max="11520" width="9.109375" style="32"/>
    <col min="11521" max="11521" width="19" style="32" customWidth="1"/>
    <col min="11522" max="11522" width="57.5546875" style="32" customWidth="1"/>
    <col min="11523" max="11523" width="20.109375" style="32" customWidth="1"/>
    <col min="11524" max="11525" width="17.5546875" style="32" bestFit="1" customWidth="1"/>
    <col min="11526" max="11526" width="16.44140625" style="32" bestFit="1" customWidth="1"/>
    <col min="11527" max="11527" width="15.5546875" style="32" bestFit="1" customWidth="1"/>
    <col min="11528" max="11528" width="11.88671875" style="32" bestFit="1" customWidth="1"/>
    <col min="11529" max="11529" width="15.44140625" style="32" bestFit="1" customWidth="1"/>
    <col min="11530" max="11530" width="9.44140625" style="32" bestFit="1" customWidth="1"/>
    <col min="11531" max="11531" width="15.44140625" style="32" bestFit="1" customWidth="1"/>
    <col min="11532" max="11532" width="9.44140625" style="32" bestFit="1" customWidth="1"/>
    <col min="11533" max="11776" width="9.109375" style="32"/>
    <col min="11777" max="11777" width="19" style="32" customWidth="1"/>
    <col min="11778" max="11778" width="57.5546875" style="32" customWidth="1"/>
    <col min="11779" max="11779" width="20.109375" style="32" customWidth="1"/>
    <col min="11780" max="11781" width="17.5546875" style="32" bestFit="1" customWidth="1"/>
    <col min="11782" max="11782" width="16.44140625" style="32" bestFit="1" customWidth="1"/>
    <col min="11783" max="11783" width="15.5546875" style="32" bestFit="1" customWidth="1"/>
    <col min="11784" max="11784" width="11.88671875" style="32" bestFit="1" customWidth="1"/>
    <col min="11785" max="11785" width="15.44140625" style="32" bestFit="1" customWidth="1"/>
    <col min="11786" max="11786" width="9.44140625" style="32" bestFit="1" customWidth="1"/>
    <col min="11787" max="11787" width="15.44140625" style="32" bestFit="1" customWidth="1"/>
    <col min="11788" max="11788" width="9.44140625" style="32" bestFit="1" customWidth="1"/>
    <col min="11789" max="12032" width="9.109375" style="32"/>
    <col min="12033" max="12033" width="19" style="32" customWidth="1"/>
    <col min="12034" max="12034" width="57.5546875" style="32" customWidth="1"/>
    <col min="12035" max="12035" width="20.109375" style="32" customWidth="1"/>
    <col min="12036" max="12037" width="17.5546875" style="32" bestFit="1" customWidth="1"/>
    <col min="12038" max="12038" width="16.44140625" style="32" bestFit="1" customWidth="1"/>
    <col min="12039" max="12039" width="15.5546875" style="32" bestFit="1" customWidth="1"/>
    <col min="12040" max="12040" width="11.88671875" style="32" bestFit="1" customWidth="1"/>
    <col min="12041" max="12041" width="15.44140625" style="32" bestFit="1" customWidth="1"/>
    <col min="12042" max="12042" width="9.44140625" style="32" bestFit="1" customWidth="1"/>
    <col min="12043" max="12043" width="15.44140625" style="32" bestFit="1" customWidth="1"/>
    <col min="12044" max="12044" width="9.44140625" style="32" bestFit="1" customWidth="1"/>
    <col min="12045" max="12288" width="9.109375" style="32"/>
    <col min="12289" max="12289" width="19" style="32" customWidth="1"/>
    <col min="12290" max="12290" width="57.5546875" style="32" customWidth="1"/>
    <col min="12291" max="12291" width="20.109375" style="32" customWidth="1"/>
    <col min="12292" max="12293" width="17.5546875" style="32" bestFit="1" customWidth="1"/>
    <col min="12294" max="12294" width="16.44140625" style="32" bestFit="1" customWidth="1"/>
    <col min="12295" max="12295" width="15.5546875" style="32" bestFit="1" customWidth="1"/>
    <col min="12296" max="12296" width="11.88671875" style="32" bestFit="1" customWidth="1"/>
    <col min="12297" max="12297" width="15.44140625" style="32" bestFit="1" customWidth="1"/>
    <col min="12298" max="12298" width="9.44140625" style="32" bestFit="1" customWidth="1"/>
    <col min="12299" max="12299" width="15.44140625" style="32" bestFit="1" customWidth="1"/>
    <col min="12300" max="12300" width="9.44140625" style="32" bestFit="1" customWidth="1"/>
    <col min="12301" max="12544" width="9.109375" style="32"/>
    <col min="12545" max="12545" width="19" style="32" customWidth="1"/>
    <col min="12546" max="12546" width="57.5546875" style="32" customWidth="1"/>
    <col min="12547" max="12547" width="20.109375" style="32" customWidth="1"/>
    <col min="12548" max="12549" width="17.5546875" style="32" bestFit="1" customWidth="1"/>
    <col min="12550" max="12550" width="16.44140625" style="32" bestFit="1" customWidth="1"/>
    <col min="12551" max="12551" width="15.5546875" style="32" bestFit="1" customWidth="1"/>
    <col min="12552" max="12552" width="11.88671875" style="32" bestFit="1" customWidth="1"/>
    <col min="12553" max="12553" width="15.44140625" style="32" bestFit="1" customWidth="1"/>
    <col min="12554" max="12554" width="9.44140625" style="32" bestFit="1" customWidth="1"/>
    <col min="12555" max="12555" width="15.44140625" style="32" bestFit="1" customWidth="1"/>
    <col min="12556" max="12556" width="9.44140625" style="32" bestFit="1" customWidth="1"/>
    <col min="12557" max="12800" width="9.109375" style="32"/>
    <col min="12801" max="12801" width="19" style="32" customWidth="1"/>
    <col min="12802" max="12802" width="57.5546875" style="32" customWidth="1"/>
    <col min="12803" max="12803" width="20.109375" style="32" customWidth="1"/>
    <col min="12804" max="12805" width="17.5546875" style="32" bestFit="1" customWidth="1"/>
    <col min="12806" max="12806" width="16.44140625" style="32" bestFit="1" customWidth="1"/>
    <col min="12807" max="12807" width="15.5546875" style="32" bestFit="1" customWidth="1"/>
    <col min="12808" max="12808" width="11.88671875" style="32" bestFit="1" customWidth="1"/>
    <col min="12809" max="12809" width="15.44140625" style="32" bestFit="1" customWidth="1"/>
    <col min="12810" max="12810" width="9.44140625" style="32" bestFit="1" customWidth="1"/>
    <col min="12811" max="12811" width="15.44140625" style="32" bestFit="1" customWidth="1"/>
    <col min="12812" max="12812" width="9.44140625" style="32" bestFit="1" customWidth="1"/>
    <col min="12813" max="13056" width="9.109375" style="32"/>
    <col min="13057" max="13057" width="19" style="32" customWidth="1"/>
    <col min="13058" max="13058" width="57.5546875" style="32" customWidth="1"/>
    <col min="13059" max="13059" width="20.109375" style="32" customWidth="1"/>
    <col min="13060" max="13061" width="17.5546875" style="32" bestFit="1" customWidth="1"/>
    <col min="13062" max="13062" width="16.44140625" style="32" bestFit="1" customWidth="1"/>
    <col min="13063" max="13063" width="15.5546875" style="32" bestFit="1" customWidth="1"/>
    <col min="13064" max="13064" width="11.88671875" style="32" bestFit="1" customWidth="1"/>
    <col min="13065" max="13065" width="15.44140625" style="32" bestFit="1" customWidth="1"/>
    <col min="13066" max="13066" width="9.44140625" style="32" bestFit="1" customWidth="1"/>
    <col min="13067" max="13067" width="15.44140625" style="32" bestFit="1" customWidth="1"/>
    <col min="13068" max="13068" width="9.44140625" style="32" bestFit="1" customWidth="1"/>
    <col min="13069" max="13312" width="9.109375" style="32"/>
    <col min="13313" max="13313" width="19" style="32" customWidth="1"/>
    <col min="13314" max="13314" width="57.5546875" style="32" customWidth="1"/>
    <col min="13315" max="13315" width="20.109375" style="32" customWidth="1"/>
    <col min="13316" max="13317" width="17.5546875" style="32" bestFit="1" customWidth="1"/>
    <col min="13318" max="13318" width="16.44140625" style="32" bestFit="1" customWidth="1"/>
    <col min="13319" max="13319" width="15.5546875" style="32" bestFit="1" customWidth="1"/>
    <col min="13320" max="13320" width="11.88671875" style="32" bestFit="1" customWidth="1"/>
    <col min="13321" max="13321" width="15.44140625" style="32" bestFit="1" customWidth="1"/>
    <col min="13322" max="13322" width="9.44140625" style="32" bestFit="1" customWidth="1"/>
    <col min="13323" max="13323" width="15.44140625" style="32" bestFit="1" customWidth="1"/>
    <col min="13324" max="13324" width="9.44140625" style="32" bestFit="1" customWidth="1"/>
    <col min="13325" max="13568" width="9.109375" style="32"/>
    <col min="13569" max="13569" width="19" style="32" customWidth="1"/>
    <col min="13570" max="13570" width="57.5546875" style="32" customWidth="1"/>
    <col min="13571" max="13571" width="20.109375" style="32" customWidth="1"/>
    <col min="13572" max="13573" width="17.5546875" style="32" bestFit="1" customWidth="1"/>
    <col min="13574" max="13574" width="16.44140625" style="32" bestFit="1" customWidth="1"/>
    <col min="13575" max="13575" width="15.5546875" style="32" bestFit="1" customWidth="1"/>
    <col min="13576" max="13576" width="11.88671875" style="32" bestFit="1" customWidth="1"/>
    <col min="13577" max="13577" width="15.44140625" style="32" bestFit="1" customWidth="1"/>
    <col min="13578" max="13578" width="9.44140625" style="32" bestFit="1" customWidth="1"/>
    <col min="13579" max="13579" width="15.44140625" style="32" bestFit="1" customWidth="1"/>
    <col min="13580" max="13580" width="9.44140625" style="32" bestFit="1" customWidth="1"/>
    <col min="13581" max="13824" width="9.109375" style="32"/>
    <col min="13825" max="13825" width="19" style="32" customWidth="1"/>
    <col min="13826" max="13826" width="57.5546875" style="32" customWidth="1"/>
    <col min="13827" max="13827" width="20.109375" style="32" customWidth="1"/>
    <col min="13828" max="13829" width="17.5546875" style="32" bestFit="1" customWidth="1"/>
    <col min="13830" max="13830" width="16.44140625" style="32" bestFit="1" customWidth="1"/>
    <col min="13831" max="13831" width="15.5546875" style="32" bestFit="1" customWidth="1"/>
    <col min="13832" max="13832" width="11.88671875" style="32" bestFit="1" customWidth="1"/>
    <col min="13833" max="13833" width="15.44140625" style="32" bestFit="1" customWidth="1"/>
    <col min="13834" max="13834" width="9.44140625" style="32" bestFit="1" customWidth="1"/>
    <col min="13835" max="13835" width="15.44140625" style="32" bestFit="1" customWidth="1"/>
    <col min="13836" max="13836" width="9.44140625" style="32" bestFit="1" customWidth="1"/>
    <col min="13837" max="14080" width="9.109375" style="32"/>
    <col min="14081" max="14081" width="19" style="32" customWidth="1"/>
    <col min="14082" max="14082" width="57.5546875" style="32" customWidth="1"/>
    <col min="14083" max="14083" width="20.109375" style="32" customWidth="1"/>
    <col min="14084" max="14085" width="17.5546875" style="32" bestFit="1" customWidth="1"/>
    <col min="14086" max="14086" width="16.44140625" style="32" bestFit="1" customWidth="1"/>
    <col min="14087" max="14087" width="15.5546875" style="32" bestFit="1" customWidth="1"/>
    <col min="14088" max="14088" width="11.88671875" style="32" bestFit="1" customWidth="1"/>
    <col min="14089" max="14089" width="15.44140625" style="32" bestFit="1" customWidth="1"/>
    <col min="14090" max="14090" width="9.44140625" style="32" bestFit="1" customWidth="1"/>
    <col min="14091" max="14091" width="15.44140625" style="32" bestFit="1" customWidth="1"/>
    <col min="14092" max="14092" width="9.44140625" style="32" bestFit="1" customWidth="1"/>
    <col min="14093" max="14336" width="9.109375" style="32"/>
    <col min="14337" max="14337" width="19" style="32" customWidth="1"/>
    <col min="14338" max="14338" width="57.5546875" style="32" customWidth="1"/>
    <col min="14339" max="14339" width="20.109375" style="32" customWidth="1"/>
    <col min="14340" max="14341" width="17.5546875" style="32" bestFit="1" customWidth="1"/>
    <col min="14342" max="14342" width="16.44140625" style="32" bestFit="1" customWidth="1"/>
    <col min="14343" max="14343" width="15.5546875" style="32" bestFit="1" customWidth="1"/>
    <col min="14344" max="14344" width="11.88671875" style="32" bestFit="1" customWidth="1"/>
    <col min="14345" max="14345" width="15.44140625" style="32" bestFit="1" customWidth="1"/>
    <col min="14346" max="14346" width="9.44140625" style="32" bestFit="1" customWidth="1"/>
    <col min="14347" max="14347" width="15.44140625" style="32" bestFit="1" customWidth="1"/>
    <col min="14348" max="14348" width="9.44140625" style="32" bestFit="1" customWidth="1"/>
    <col min="14349" max="14592" width="9.109375" style="32"/>
    <col min="14593" max="14593" width="19" style="32" customWidth="1"/>
    <col min="14594" max="14594" width="57.5546875" style="32" customWidth="1"/>
    <col min="14595" max="14595" width="20.109375" style="32" customWidth="1"/>
    <col min="14596" max="14597" width="17.5546875" style="32" bestFit="1" customWidth="1"/>
    <col min="14598" max="14598" width="16.44140625" style="32" bestFit="1" customWidth="1"/>
    <col min="14599" max="14599" width="15.5546875" style="32" bestFit="1" customWidth="1"/>
    <col min="14600" max="14600" width="11.88671875" style="32" bestFit="1" customWidth="1"/>
    <col min="14601" max="14601" width="15.44140625" style="32" bestFit="1" customWidth="1"/>
    <col min="14602" max="14602" width="9.44140625" style="32" bestFit="1" customWidth="1"/>
    <col min="14603" max="14603" width="15.44140625" style="32" bestFit="1" customWidth="1"/>
    <col min="14604" max="14604" width="9.44140625" style="32" bestFit="1" customWidth="1"/>
    <col min="14605" max="14848" width="9.109375" style="32"/>
    <col min="14849" max="14849" width="19" style="32" customWidth="1"/>
    <col min="14850" max="14850" width="57.5546875" style="32" customWidth="1"/>
    <col min="14851" max="14851" width="20.109375" style="32" customWidth="1"/>
    <col min="14852" max="14853" width="17.5546875" style="32" bestFit="1" customWidth="1"/>
    <col min="14854" max="14854" width="16.44140625" style="32" bestFit="1" customWidth="1"/>
    <col min="14855" max="14855" width="15.5546875" style="32" bestFit="1" customWidth="1"/>
    <col min="14856" max="14856" width="11.88671875" style="32" bestFit="1" customWidth="1"/>
    <col min="14857" max="14857" width="15.44140625" style="32" bestFit="1" customWidth="1"/>
    <col min="14858" max="14858" width="9.44140625" style="32" bestFit="1" customWidth="1"/>
    <col min="14859" max="14859" width="15.44140625" style="32" bestFit="1" customWidth="1"/>
    <col min="14860" max="14860" width="9.44140625" style="32" bestFit="1" customWidth="1"/>
    <col min="14861" max="15104" width="9.109375" style="32"/>
    <col min="15105" max="15105" width="19" style="32" customWidth="1"/>
    <col min="15106" max="15106" width="57.5546875" style="32" customWidth="1"/>
    <col min="15107" max="15107" width="20.109375" style="32" customWidth="1"/>
    <col min="15108" max="15109" width="17.5546875" style="32" bestFit="1" customWidth="1"/>
    <col min="15110" max="15110" width="16.44140625" style="32" bestFit="1" customWidth="1"/>
    <col min="15111" max="15111" width="15.5546875" style="32" bestFit="1" customWidth="1"/>
    <col min="15112" max="15112" width="11.88671875" style="32" bestFit="1" customWidth="1"/>
    <col min="15113" max="15113" width="15.44140625" style="32" bestFit="1" customWidth="1"/>
    <col min="15114" max="15114" width="9.44140625" style="32" bestFit="1" customWidth="1"/>
    <col min="15115" max="15115" width="15.44140625" style="32" bestFit="1" customWidth="1"/>
    <col min="15116" max="15116" width="9.44140625" style="32" bestFit="1" customWidth="1"/>
    <col min="15117" max="15360" width="9.109375" style="32"/>
    <col min="15361" max="15361" width="19" style="32" customWidth="1"/>
    <col min="15362" max="15362" width="57.5546875" style="32" customWidth="1"/>
    <col min="15363" max="15363" width="20.109375" style="32" customWidth="1"/>
    <col min="15364" max="15365" width="17.5546875" style="32" bestFit="1" customWidth="1"/>
    <col min="15366" max="15366" width="16.44140625" style="32" bestFit="1" customWidth="1"/>
    <col min="15367" max="15367" width="15.5546875" style="32" bestFit="1" customWidth="1"/>
    <col min="15368" max="15368" width="11.88671875" style="32" bestFit="1" customWidth="1"/>
    <col min="15369" max="15369" width="15.44140625" style="32" bestFit="1" customWidth="1"/>
    <col min="15370" max="15370" width="9.44140625" style="32" bestFit="1" customWidth="1"/>
    <col min="15371" max="15371" width="15.44140625" style="32" bestFit="1" customWidth="1"/>
    <col min="15372" max="15372" width="9.44140625" style="32" bestFit="1" customWidth="1"/>
    <col min="15373" max="15616" width="9.109375" style="32"/>
    <col min="15617" max="15617" width="19" style="32" customWidth="1"/>
    <col min="15618" max="15618" width="57.5546875" style="32" customWidth="1"/>
    <col min="15619" max="15619" width="20.109375" style="32" customWidth="1"/>
    <col min="15620" max="15621" width="17.5546875" style="32" bestFit="1" customWidth="1"/>
    <col min="15622" max="15622" width="16.44140625" style="32" bestFit="1" customWidth="1"/>
    <col min="15623" max="15623" width="15.5546875" style="32" bestFit="1" customWidth="1"/>
    <col min="15624" max="15624" width="11.88671875" style="32" bestFit="1" customWidth="1"/>
    <col min="15625" max="15625" width="15.44140625" style="32" bestFit="1" customWidth="1"/>
    <col min="15626" max="15626" width="9.44140625" style="32" bestFit="1" customWidth="1"/>
    <col min="15627" max="15627" width="15.44140625" style="32" bestFit="1" customWidth="1"/>
    <col min="15628" max="15628" width="9.44140625" style="32" bestFit="1" customWidth="1"/>
    <col min="15629" max="15872" width="9.109375" style="32"/>
    <col min="15873" max="15873" width="19" style="32" customWidth="1"/>
    <col min="15874" max="15874" width="57.5546875" style="32" customWidth="1"/>
    <col min="15875" max="15875" width="20.109375" style="32" customWidth="1"/>
    <col min="15876" max="15877" width="17.5546875" style="32" bestFit="1" customWidth="1"/>
    <col min="15878" max="15878" width="16.44140625" style="32" bestFit="1" customWidth="1"/>
    <col min="15879" max="15879" width="15.5546875" style="32" bestFit="1" customWidth="1"/>
    <col min="15880" max="15880" width="11.88671875" style="32" bestFit="1" customWidth="1"/>
    <col min="15881" max="15881" width="15.44140625" style="32" bestFit="1" customWidth="1"/>
    <col min="15882" max="15882" width="9.44140625" style="32" bestFit="1" customWidth="1"/>
    <col min="15883" max="15883" width="15.44140625" style="32" bestFit="1" customWidth="1"/>
    <col min="15884" max="15884" width="9.44140625" style="32" bestFit="1" customWidth="1"/>
    <col min="15885" max="16128" width="9.109375" style="32"/>
    <col min="16129" max="16129" width="19" style="32" customWidth="1"/>
    <col min="16130" max="16130" width="57.5546875" style="32" customWidth="1"/>
    <col min="16131" max="16131" width="20.109375" style="32" customWidth="1"/>
    <col min="16132" max="16133" width="17.5546875" style="32" bestFit="1" customWidth="1"/>
    <col min="16134" max="16134" width="16.44140625" style="32" bestFit="1" customWidth="1"/>
    <col min="16135" max="16135" width="15.5546875" style="32" bestFit="1" customWidth="1"/>
    <col min="16136" max="16136" width="11.88671875" style="32" bestFit="1" customWidth="1"/>
    <col min="16137" max="16137" width="15.44140625" style="32" bestFit="1" customWidth="1"/>
    <col min="16138" max="16138" width="9.44140625" style="32" bestFit="1" customWidth="1"/>
    <col min="16139" max="16139" width="15.44140625" style="32" bestFit="1" customWidth="1"/>
    <col min="16140" max="16140" width="9.44140625" style="32" bestFit="1" customWidth="1"/>
    <col min="16141" max="16384" width="9.109375" style="32"/>
  </cols>
  <sheetData>
    <row r="1" spans="1:15" ht="15.6" hidden="1" x14ac:dyDescent="0.25">
      <c r="A1" s="241" t="s">
        <v>0</v>
      </c>
      <c r="B1" s="241"/>
      <c r="C1" s="241"/>
      <c r="D1" s="241"/>
      <c r="E1" s="241"/>
      <c r="F1" s="241"/>
      <c r="G1" s="241"/>
      <c r="H1" s="241"/>
      <c r="I1" s="38"/>
      <c r="J1" s="38"/>
      <c r="K1" s="38"/>
      <c r="L1" s="123"/>
      <c r="M1" s="123"/>
      <c r="N1" s="123"/>
      <c r="O1" s="123"/>
    </row>
    <row r="2" spans="1:15" ht="17.399999999999999" hidden="1" x14ac:dyDescent="0.25">
      <c r="A2" s="126"/>
      <c r="B2" s="126"/>
      <c r="C2" s="126"/>
      <c r="D2" s="135"/>
      <c r="E2" s="126"/>
      <c r="F2" s="126"/>
      <c r="G2" s="126"/>
      <c r="H2" s="135"/>
      <c r="I2" s="127"/>
      <c r="J2" s="127"/>
      <c r="K2" s="127"/>
      <c r="L2" s="123"/>
      <c r="M2" s="123"/>
      <c r="N2" s="123"/>
      <c r="O2" s="123"/>
    </row>
    <row r="3" spans="1:15" ht="15.75" hidden="1" customHeight="1" x14ac:dyDescent="0.25">
      <c r="A3" s="241" t="s">
        <v>23</v>
      </c>
      <c r="B3" s="241"/>
      <c r="C3" s="241"/>
      <c r="D3" s="241"/>
      <c r="E3" s="241"/>
      <c r="F3" s="241"/>
      <c r="G3" s="241"/>
      <c r="H3" s="241"/>
      <c r="I3" s="38"/>
      <c r="J3" s="38"/>
      <c r="K3" s="38"/>
      <c r="L3" s="123"/>
      <c r="M3" s="123"/>
      <c r="N3" s="123"/>
      <c r="O3" s="123"/>
    </row>
    <row r="4" spans="1:15" ht="17.399999999999999" hidden="1" x14ac:dyDescent="0.25">
      <c r="A4" s="126"/>
      <c r="B4" s="126"/>
      <c r="C4" s="126"/>
      <c r="D4" s="135"/>
      <c r="E4" s="126"/>
      <c r="F4" s="126"/>
      <c r="G4" s="126"/>
      <c r="H4" s="135"/>
      <c r="I4" s="127"/>
      <c r="J4" s="127"/>
      <c r="K4" s="127"/>
      <c r="L4" s="123"/>
      <c r="M4" s="123"/>
      <c r="N4" s="123"/>
      <c r="O4" s="123"/>
    </row>
    <row r="5" spans="1:15" ht="15.75" hidden="1" customHeight="1" x14ac:dyDescent="0.25">
      <c r="A5" s="241" t="s">
        <v>24</v>
      </c>
      <c r="B5" s="241"/>
      <c r="C5" s="241"/>
      <c r="D5" s="241"/>
      <c r="E5" s="241"/>
      <c r="F5" s="241"/>
      <c r="G5" s="241"/>
      <c r="H5" s="241"/>
      <c r="I5" s="38"/>
      <c r="J5" s="38"/>
      <c r="K5" s="38"/>
      <c r="L5" s="123"/>
      <c r="M5" s="123"/>
      <c r="N5" s="123"/>
      <c r="O5" s="123"/>
    </row>
    <row r="6" spans="1:15" ht="17.399999999999999" hidden="1" x14ac:dyDescent="0.25">
      <c r="A6" s="59"/>
      <c r="B6" s="59"/>
      <c r="C6" s="59"/>
      <c r="D6" s="135"/>
      <c r="E6" s="59"/>
      <c r="F6" s="59"/>
      <c r="G6" s="59"/>
      <c r="H6" s="135"/>
      <c r="I6" s="60"/>
      <c r="J6" s="60"/>
      <c r="K6" s="60"/>
      <c r="L6" s="54"/>
      <c r="M6" s="54"/>
      <c r="N6" s="54"/>
      <c r="O6" s="54"/>
    </row>
    <row r="7" spans="1:15" s="33" customFormat="1" ht="60" customHeight="1" x14ac:dyDescent="0.3">
      <c r="A7" s="240" t="s">
        <v>3</v>
      </c>
      <c r="B7" s="240"/>
      <c r="C7" s="121" t="s">
        <v>267</v>
      </c>
      <c r="D7" s="121" t="s">
        <v>215</v>
      </c>
      <c r="E7" s="121" t="s">
        <v>216</v>
      </c>
      <c r="F7" s="121" t="s">
        <v>221</v>
      </c>
      <c r="G7" s="67" t="s">
        <v>177</v>
      </c>
      <c r="H7" s="121" t="s">
        <v>178</v>
      </c>
      <c r="I7" s="55"/>
      <c r="J7" s="55"/>
      <c r="K7" s="55"/>
      <c r="L7" s="55"/>
      <c r="M7" s="55"/>
      <c r="N7" s="55"/>
      <c r="O7" s="55"/>
    </row>
    <row r="8" spans="1:15" s="34" customFormat="1" ht="12.75" customHeight="1" x14ac:dyDescent="0.25">
      <c r="A8" s="239">
        <v>1</v>
      </c>
      <c r="B8" s="239"/>
      <c r="C8" s="68">
        <v>2</v>
      </c>
      <c r="D8" s="122">
        <v>3</v>
      </c>
      <c r="E8" s="68">
        <v>4.3333333333333304</v>
      </c>
      <c r="F8" s="68">
        <v>5.0833333333333304</v>
      </c>
      <c r="G8" s="68">
        <v>6</v>
      </c>
      <c r="H8" s="122">
        <v>7</v>
      </c>
      <c r="I8" s="57"/>
      <c r="J8" s="57"/>
      <c r="K8" s="57"/>
      <c r="L8" s="57"/>
      <c r="M8" s="56"/>
      <c r="N8" s="56"/>
      <c r="O8" s="56"/>
    </row>
    <row r="9" spans="1:15" s="34" customFormat="1" x14ac:dyDescent="0.25">
      <c r="A9" s="154"/>
      <c r="B9" s="155" t="s">
        <v>66</v>
      </c>
      <c r="C9" s="147">
        <f>+C10+C66</f>
        <v>10569165.27</v>
      </c>
      <c r="D9" s="147">
        <f xml:space="preserve"> +D10+D66</f>
        <v>12750109</v>
      </c>
      <c r="E9" s="147">
        <f xml:space="preserve"> +E66+E10</f>
        <v>12516715</v>
      </c>
      <c r="F9" s="147">
        <f t="shared" ref="F9:H9" si="0" xml:space="preserve"> +F66+F10</f>
        <v>12206235.559999999</v>
      </c>
      <c r="G9" s="147">
        <f t="shared" si="0"/>
        <v>141.35952824434668</v>
      </c>
      <c r="H9" s="147">
        <f t="shared" si="0"/>
        <v>140.97021729973952</v>
      </c>
      <c r="I9" s="58"/>
      <c r="J9" s="58"/>
      <c r="K9" s="58"/>
      <c r="L9" s="58"/>
      <c r="M9" s="61"/>
      <c r="N9" s="61"/>
      <c r="O9" s="61"/>
    </row>
    <row r="10" spans="1:15" ht="20.25" customHeight="1" x14ac:dyDescent="0.25">
      <c r="A10" s="148" t="s">
        <v>67</v>
      </c>
      <c r="B10" s="149" t="s">
        <v>68</v>
      </c>
      <c r="C10" s="150">
        <f>+C11++C23+C56+C59+C62+C63</f>
        <v>9924485.6600000001</v>
      </c>
      <c r="D10" s="102">
        <f xml:space="preserve"> +D11+D23+D56+D59+D62+D63</f>
        <v>12462564</v>
      </c>
      <c r="E10" s="102">
        <f xml:space="preserve"> +E11+E23+E56+E59+E62+E63</f>
        <v>12269535</v>
      </c>
      <c r="F10" s="150">
        <f>+F11++F23+F56+F59+F62+F63</f>
        <v>12079591.539999999</v>
      </c>
      <c r="G10" s="150">
        <f>+F10/C10*100</f>
        <v>121.71503847988832</v>
      </c>
      <c r="H10" s="150">
        <f>+F10/D10*100</f>
        <v>96.927017104987385</v>
      </c>
      <c r="I10" s="125"/>
      <c r="J10" s="125"/>
      <c r="K10" s="125"/>
      <c r="L10" s="125"/>
      <c r="M10" s="125"/>
      <c r="N10" s="125"/>
      <c r="O10" s="125"/>
    </row>
    <row r="11" spans="1:15" x14ac:dyDescent="0.25">
      <c r="A11" s="139" t="s">
        <v>69</v>
      </c>
      <c r="B11" s="140" t="s">
        <v>70</v>
      </c>
      <c r="C11" s="136">
        <f>+C12+C17+C19</f>
        <v>1334977.8400000001</v>
      </c>
      <c r="D11" s="120">
        <v>1977174</v>
      </c>
      <c r="E11" s="120">
        <v>1935340</v>
      </c>
      <c r="F11" s="132">
        <v>1933719.83</v>
      </c>
      <c r="G11" s="136">
        <f t="shared" ref="G11:G58" si="1">+F11/C11*100</f>
        <v>144.85033174782887</v>
      </c>
      <c r="H11" s="136">
        <f>+F11/D11*100</f>
        <v>97.802208101057374</v>
      </c>
      <c r="I11" s="128"/>
      <c r="J11" s="128"/>
      <c r="K11" s="128"/>
      <c r="L11" s="128"/>
      <c r="M11" s="128"/>
      <c r="N11" s="128"/>
      <c r="O11" s="128"/>
    </row>
    <row r="12" spans="1:15" x14ac:dyDescent="0.25">
      <c r="A12" s="137" t="s">
        <v>71</v>
      </c>
      <c r="B12" s="138" t="s">
        <v>72</v>
      </c>
      <c r="C12" s="136">
        <f>SUM(C13:C16)</f>
        <v>1106442.1100000001</v>
      </c>
      <c r="D12" s="131"/>
      <c r="E12" s="131"/>
      <c r="F12" s="132">
        <v>1617871.59</v>
      </c>
      <c r="G12" s="136">
        <f t="shared" si="1"/>
        <v>146.22288643732116</v>
      </c>
      <c r="H12" s="136"/>
      <c r="I12" s="128"/>
      <c r="J12" s="128"/>
      <c r="K12" s="128"/>
      <c r="L12" s="128"/>
      <c r="M12" s="128"/>
      <c r="N12" s="128"/>
      <c r="O12" s="128"/>
    </row>
    <row r="13" spans="1:15" x14ac:dyDescent="0.25">
      <c r="A13" s="66" t="s">
        <v>73</v>
      </c>
      <c r="B13" s="65" t="s">
        <v>74</v>
      </c>
      <c r="C13" s="62">
        <v>1106442.1100000001</v>
      </c>
      <c r="D13" s="131"/>
      <c r="E13" s="131"/>
      <c r="F13" s="132">
        <v>1617871.59</v>
      </c>
      <c r="G13" s="132">
        <f t="shared" si="1"/>
        <v>146.22288643732116</v>
      </c>
      <c r="H13" s="136"/>
      <c r="I13" s="63"/>
      <c r="J13" s="63"/>
      <c r="K13" s="63"/>
      <c r="L13" s="63"/>
      <c r="M13" s="64"/>
      <c r="N13" s="64"/>
      <c r="O13" s="64"/>
    </row>
    <row r="14" spans="1:15" x14ac:dyDescent="0.25">
      <c r="A14" s="66" t="s">
        <v>184</v>
      </c>
      <c r="B14" s="65" t="s">
        <v>185</v>
      </c>
      <c r="C14" s="62">
        <v>0</v>
      </c>
      <c r="D14" s="131"/>
      <c r="E14" s="131"/>
      <c r="F14" s="132">
        <v>0</v>
      </c>
      <c r="G14" s="132">
        <v>0</v>
      </c>
      <c r="H14" s="136"/>
      <c r="I14" s="63"/>
      <c r="J14" s="63"/>
      <c r="K14" s="63"/>
      <c r="L14" s="63"/>
      <c r="M14" s="64"/>
      <c r="N14" s="64"/>
      <c r="O14" s="64"/>
    </row>
    <row r="15" spans="1:15" x14ac:dyDescent="0.25">
      <c r="A15" s="66" t="s">
        <v>75</v>
      </c>
      <c r="B15" s="65" t="s">
        <v>76</v>
      </c>
      <c r="C15" s="62">
        <v>0</v>
      </c>
      <c r="D15" s="131"/>
      <c r="E15" s="131"/>
      <c r="F15" s="132">
        <v>0</v>
      </c>
      <c r="G15" s="132">
        <v>0</v>
      </c>
      <c r="H15" s="136"/>
      <c r="I15" s="63"/>
      <c r="J15" s="63"/>
      <c r="K15" s="63"/>
      <c r="L15" s="63"/>
      <c r="M15" s="64"/>
      <c r="N15" s="64"/>
      <c r="O15" s="64"/>
    </row>
    <row r="16" spans="1:15" x14ac:dyDescent="0.25">
      <c r="A16" s="66" t="s">
        <v>186</v>
      </c>
      <c r="B16" s="65" t="s">
        <v>187</v>
      </c>
      <c r="C16" s="62">
        <v>0</v>
      </c>
      <c r="D16" s="131"/>
      <c r="E16" s="131"/>
      <c r="F16" s="132">
        <v>0</v>
      </c>
      <c r="G16" s="132">
        <v>0</v>
      </c>
      <c r="H16" s="136"/>
      <c r="I16" s="63"/>
      <c r="J16" s="63"/>
      <c r="K16" s="63"/>
      <c r="L16" s="63"/>
      <c r="M16" s="64"/>
      <c r="N16" s="64"/>
      <c r="O16" s="64"/>
    </row>
    <row r="17" spans="1:15" x14ac:dyDescent="0.25">
      <c r="A17" s="137" t="s">
        <v>77</v>
      </c>
      <c r="B17" s="138" t="s">
        <v>78</v>
      </c>
      <c r="C17" s="136">
        <f>+C18</f>
        <v>47756.13</v>
      </c>
      <c r="D17" s="131"/>
      <c r="E17" s="131"/>
      <c r="F17" s="132">
        <v>65496.14</v>
      </c>
      <c r="G17" s="136">
        <f t="shared" si="1"/>
        <v>137.14708457322652</v>
      </c>
      <c r="H17" s="136"/>
      <c r="I17" s="128"/>
      <c r="J17" s="128"/>
      <c r="K17" s="128"/>
      <c r="L17" s="128"/>
      <c r="M17" s="128"/>
      <c r="N17" s="128"/>
      <c r="O17" s="128"/>
    </row>
    <row r="18" spans="1:15" x14ac:dyDescent="0.25">
      <c r="A18" s="66" t="s">
        <v>79</v>
      </c>
      <c r="B18" s="65" t="s">
        <v>78</v>
      </c>
      <c r="C18" s="62">
        <v>47756.13</v>
      </c>
      <c r="D18" s="131"/>
      <c r="E18" s="131"/>
      <c r="F18" s="132">
        <v>65496.14</v>
      </c>
      <c r="G18" s="132">
        <f t="shared" si="1"/>
        <v>137.14708457322652</v>
      </c>
      <c r="H18" s="136"/>
      <c r="I18" s="63"/>
      <c r="J18" s="63"/>
      <c r="K18" s="63"/>
      <c r="L18" s="63"/>
      <c r="M18" s="64"/>
      <c r="N18" s="64"/>
      <c r="O18" s="64"/>
    </row>
    <row r="19" spans="1:15" x14ac:dyDescent="0.25">
      <c r="A19" s="137">
        <v>313</v>
      </c>
      <c r="B19" s="138" t="s">
        <v>80</v>
      </c>
      <c r="C19" s="136">
        <f>SUM(C20:C22)</f>
        <v>180779.6</v>
      </c>
      <c r="D19" s="131"/>
      <c r="E19" s="131"/>
      <c r="F19" s="132">
        <v>250352.1</v>
      </c>
      <c r="G19" s="136">
        <f t="shared" si="1"/>
        <v>138.48470734529781</v>
      </c>
      <c r="H19" s="136"/>
      <c r="I19" s="128"/>
      <c r="J19" s="128"/>
      <c r="K19" s="128"/>
      <c r="L19" s="128"/>
      <c r="M19" s="128"/>
      <c r="N19" s="128"/>
      <c r="O19" s="128"/>
    </row>
    <row r="20" spans="1:15" x14ac:dyDescent="0.25">
      <c r="A20" s="66" t="s">
        <v>188</v>
      </c>
      <c r="B20" s="65" t="s">
        <v>189</v>
      </c>
      <c r="C20" s="62">
        <v>0</v>
      </c>
      <c r="D20" s="131"/>
      <c r="E20" s="131"/>
      <c r="F20" s="132">
        <v>0</v>
      </c>
      <c r="G20" s="132">
        <v>0</v>
      </c>
      <c r="H20" s="136"/>
      <c r="I20" s="63"/>
      <c r="J20" s="63"/>
      <c r="K20" s="63"/>
      <c r="L20" s="63"/>
      <c r="M20" s="64"/>
      <c r="N20" s="64"/>
      <c r="O20" s="64"/>
    </row>
    <row r="21" spans="1:15" x14ac:dyDescent="0.25">
      <c r="A21" s="66" t="s">
        <v>81</v>
      </c>
      <c r="B21" s="65" t="s">
        <v>82</v>
      </c>
      <c r="C21" s="62">
        <v>180779.6</v>
      </c>
      <c r="D21" s="131"/>
      <c r="E21" s="131"/>
      <c r="F21" s="132">
        <v>250217.02</v>
      </c>
      <c r="G21" s="132">
        <f t="shared" si="1"/>
        <v>138.40998652502824</v>
      </c>
      <c r="H21" s="136"/>
      <c r="I21" s="63"/>
      <c r="J21" s="63"/>
      <c r="K21" s="63"/>
      <c r="L21" s="63"/>
      <c r="M21" s="64"/>
      <c r="N21" s="64"/>
      <c r="O21" s="64"/>
    </row>
    <row r="22" spans="1:15" x14ac:dyDescent="0.25">
      <c r="A22" s="66" t="s">
        <v>190</v>
      </c>
      <c r="B22" s="65" t="s">
        <v>191</v>
      </c>
      <c r="C22" s="62">
        <v>0</v>
      </c>
      <c r="D22" s="131"/>
      <c r="E22" s="131"/>
      <c r="F22" s="132">
        <v>135.08000000000001</v>
      </c>
      <c r="G22" s="132">
        <v>0</v>
      </c>
      <c r="H22" s="136"/>
      <c r="I22" s="63"/>
      <c r="J22" s="63"/>
      <c r="K22" s="63"/>
      <c r="L22" s="63"/>
      <c r="M22" s="64"/>
      <c r="N22" s="64"/>
      <c r="O22" s="64"/>
    </row>
    <row r="23" spans="1:15" x14ac:dyDescent="0.25">
      <c r="A23" s="139" t="s">
        <v>83</v>
      </c>
      <c r="B23" s="140" t="s">
        <v>84</v>
      </c>
      <c r="C23" s="136">
        <f>+C24+C29+C36+C46+C48</f>
        <v>8521327.2400000002</v>
      </c>
      <c r="D23" s="120">
        <v>10395477</v>
      </c>
      <c r="E23" s="120">
        <v>10252062</v>
      </c>
      <c r="F23" s="132">
        <v>10077451.26</v>
      </c>
      <c r="G23" s="136">
        <f t="shared" si="1"/>
        <v>118.26152166408292</v>
      </c>
      <c r="H23" s="136">
        <f>+F23/D23*100</f>
        <v>96.940729703889488</v>
      </c>
      <c r="I23" s="128"/>
      <c r="J23" s="128"/>
      <c r="K23" s="128"/>
      <c r="L23" s="128"/>
      <c r="M23" s="128"/>
      <c r="N23" s="128"/>
      <c r="O23" s="128"/>
    </row>
    <row r="24" spans="1:15" x14ac:dyDescent="0.25">
      <c r="A24" s="137" t="s">
        <v>85</v>
      </c>
      <c r="B24" s="138" t="s">
        <v>86</v>
      </c>
      <c r="C24" s="136">
        <f>SUM(C25:C28)</f>
        <v>59839.399999999994</v>
      </c>
      <c r="D24" s="131"/>
      <c r="E24" s="131"/>
      <c r="F24" s="132">
        <v>65177.15</v>
      </c>
      <c r="G24" s="136">
        <f t="shared" si="1"/>
        <v>108.920126204474</v>
      </c>
      <c r="H24" s="136"/>
      <c r="I24" s="128"/>
      <c r="J24" s="128"/>
      <c r="K24" s="128"/>
      <c r="L24" s="128"/>
      <c r="M24" s="128"/>
      <c r="N24" s="128"/>
      <c r="O24" s="128"/>
    </row>
    <row r="25" spans="1:15" x14ac:dyDescent="0.25">
      <c r="A25" s="66" t="s">
        <v>87</v>
      </c>
      <c r="B25" s="65" t="s">
        <v>88</v>
      </c>
      <c r="C25" s="62">
        <v>22060.77</v>
      </c>
      <c r="D25" s="131"/>
      <c r="E25" s="131"/>
      <c r="F25" s="132">
        <v>18887.27</v>
      </c>
      <c r="G25" s="132">
        <f t="shared" si="1"/>
        <v>85.614736022360049</v>
      </c>
      <c r="H25" s="136"/>
      <c r="I25" s="63"/>
      <c r="J25" s="63"/>
      <c r="K25" s="63"/>
      <c r="L25" s="63"/>
      <c r="M25" s="64"/>
      <c r="N25" s="64"/>
      <c r="O25" s="64"/>
    </row>
    <row r="26" spans="1:15" x14ac:dyDescent="0.25">
      <c r="A26" s="66" t="s">
        <v>89</v>
      </c>
      <c r="B26" s="65" t="s">
        <v>90</v>
      </c>
      <c r="C26" s="62">
        <v>36524.68</v>
      </c>
      <c r="D26" s="131"/>
      <c r="E26" s="131"/>
      <c r="F26" s="132">
        <v>43628.13</v>
      </c>
      <c r="G26" s="132">
        <f t="shared" si="1"/>
        <v>119.44835656328816</v>
      </c>
      <c r="H26" s="136"/>
      <c r="I26" s="63"/>
      <c r="J26" s="63"/>
      <c r="K26" s="63"/>
      <c r="L26" s="63"/>
      <c r="M26" s="64"/>
      <c r="N26" s="64"/>
      <c r="O26" s="64"/>
    </row>
    <row r="27" spans="1:15" x14ac:dyDescent="0.25">
      <c r="A27" s="66" t="s">
        <v>91</v>
      </c>
      <c r="B27" s="65" t="s">
        <v>92</v>
      </c>
      <c r="C27" s="62">
        <v>1253.95</v>
      </c>
      <c r="D27" s="131"/>
      <c r="E27" s="131"/>
      <c r="F27" s="132">
        <v>2658.75</v>
      </c>
      <c r="G27" s="132">
        <f t="shared" si="1"/>
        <v>212.02998524662067</v>
      </c>
      <c r="H27" s="136"/>
      <c r="I27" s="64"/>
      <c r="J27" s="64"/>
      <c r="K27" s="64"/>
      <c r="L27" s="64"/>
      <c r="M27" s="64"/>
      <c r="N27" s="64"/>
      <c r="O27" s="64"/>
    </row>
    <row r="28" spans="1:15" x14ac:dyDescent="0.25">
      <c r="A28" s="66" t="s">
        <v>93</v>
      </c>
      <c r="B28" s="65" t="s">
        <v>94</v>
      </c>
      <c r="C28" s="62">
        <v>0</v>
      </c>
      <c r="D28" s="131"/>
      <c r="E28" s="131"/>
      <c r="F28" s="132">
        <v>3</v>
      </c>
      <c r="G28" s="132">
        <v>0</v>
      </c>
      <c r="H28" s="136"/>
      <c r="I28" s="64"/>
      <c r="J28" s="64"/>
      <c r="K28" s="64"/>
      <c r="L28" s="64"/>
      <c r="M28" s="64"/>
      <c r="N28" s="64"/>
      <c r="O28" s="64"/>
    </row>
    <row r="29" spans="1:15" x14ac:dyDescent="0.25">
      <c r="A29" s="137" t="s">
        <v>95</v>
      </c>
      <c r="B29" s="138" t="s">
        <v>96</v>
      </c>
      <c r="C29" s="136">
        <f>SUM(C30:C35)</f>
        <v>324979.17000000004</v>
      </c>
      <c r="D29" s="131"/>
      <c r="E29" s="131"/>
      <c r="F29" s="132">
        <v>331745</v>
      </c>
      <c r="G29" s="136">
        <f t="shared" si="1"/>
        <v>102.08192728167775</v>
      </c>
      <c r="H29" s="136"/>
      <c r="I29" s="128"/>
      <c r="J29" s="128"/>
      <c r="K29" s="128"/>
      <c r="L29" s="128"/>
      <c r="M29" s="128"/>
      <c r="N29" s="128"/>
      <c r="O29" s="128"/>
    </row>
    <row r="30" spans="1:15" x14ac:dyDescent="0.25">
      <c r="A30" s="66" t="s">
        <v>97</v>
      </c>
      <c r="B30" s="65" t="s">
        <v>98</v>
      </c>
      <c r="C30" s="62">
        <v>273261.64</v>
      </c>
      <c r="D30" s="131"/>
      <c r="E30" s="131"/>
      <c r="F30" s="132">
        <v>284435.94</v>
      </c>
      <c r="G30" s="132">
        <f t="shared" si="1"/>
        <v>104.08923111198483</v>
      </c>
      <c r="H30" s="136"/>
      <c r="I30" s="64"/>
      <c r="J30" s="64"/>
      <c r="K30" s="64"/>
      <c r="L30" s="64"/>
      <c r="M30" s="64"/>
      <c r="N30" s="64"/>
      <c r="O30" s="64"/>
    </row>
    <row r="31" spans="1:15" x14ac:dyDescent="0.25">
      <c r="A31" s="66" t="s">
        <v>192</v>
      </c>
      <c r="B31" s="65" t="s">
        <v>193</v>
      </c>
      <c r="C31" s="62">
        <v>0</v>
      </c>
      <c r="D31" s="131"/>
      <c r="E31" s="131"/>
      <c r="F31" s="132">
        <v>0</v>
      </c>
      <c r="G31" s="132">
        <v>0</v>
      </c>
      <c r="H31" s="136"/>
      <c r="I31" s="64"/>
      <c r="J31" s="64"/>
      <c r="K31" s="64"/>
      <c r="L31" s="64"/>
      <c r="M31" s="64"/>
      <c r="N31" s="64"/>
      <c r="O31" s="64"/>
    </row>
    <row r="32" spans="1:15" x14ac:dyDescent="0.25">
      <c r="A32" s="66" t="s">
        <v>99</v>
      </c>
      <c r="B32" s="65" t="s">
        <v>100</v>
      </c>
      <c r="C32" s="62">
        <v>36689.129999999997</v>
      </c>
      <c r="D32" s="131"/>
      <c r="E32" s="131"/>
      <c r="F32" s="132">
        <v>42219.4</v>
      </c>
      <c r="G32" s="132">
        <f t="shared" si="1"/>
        <v>115.07332008145193</v>
      </c>
      <c r="H32" s="136"/>
      <c r="I32" s="64"/>
      <c r="J32" s="64"/>
      <c r="K32" s="64"/>
      <c r="L32" s="64"/>
      <c r="M32" s="64"/>
      <c r="N32" s="64"/>
      <c r="O32" s="64"/>
    </row>
    <row r="33" spans="1:15" x14ac:dyDescent="0.25">
      <c r="A33" s="66" t="s">
        <v>101</v>
      </c>
      <c r="B33" s="65" t="s">
        <v>102</v>
      </c>
      <c r="C33" s="62">
        <v>1282.21</v>
      </c>
      <c r="D33" s="131"/>
      <c r="E33" s="131"/>
      <c r="F33" s="132">
        <v>4092.09</v>
      </c>
      <c r="G33" s="132">
        <f t="shared" si="1"/>
        <v>319.14351003345786</v>
      </c>
      <c r="H33" s="136"/>
      <c r="I33" s="64"/>
      <c r="J33" s="64"/>
      <c r="K33" s="64"/>
      <c r="L33" s="64"/>
      <c r="M33" s="64"/>
      <c r="N33" s="64"/>
      <c r="O33" s="64"/>
    </row>
    <row r="34" spans="1:15" x14ac:dyDescent="0.25">
      <c r="A34" s="66" t="s">
        <v>103</v>
      </c>
      <c r="B34" s="65" t="s">
        <v>104</v>
      </c>
      <c r="C34" s="62">
        <v>13549.59</v>
      </c>
      <c r="D34" s="131"/>
      <c r="E34" s="131"/>
      <c r="F34" s="132">
        <v>798.29</v>
      </c>
      <c r="G34" s="132">
        <f t="shared" si="1"/>
        <v>5.8916173847326743</v>
      </c>
      <c r="H34" s="136"/>
      <c r="I34" s="64"/>
      <c r="J34" s="64"/>
      <c r="K34" s="64"/>
      <c r="L34" s="64"/>
      <c r="M34" s="64"/>
      <c r="N34" s="64"/>
      <c r="O34" s="64"/>
    </row>
    <row r="35" spans="1:15" x14ac:dyDescent="0.25">
      <c r="A35" s="66" t="s">
        <v>105</v>
      </c>
      <c r="B35" s="65" t="s">
        <v>106</v>
      </c>
      <c r="C35" s="62">
        <v>196.6</v>
      </c>
      <c r="D35" s="131"/>
      <c r="E35" s="131"/>
      <c r="F35" s="132">
        <v>199.28</v>
      </c>
      <c r="G35" s="132">
        <f t="shared" si="1"/>
        <v>101.36317395727366</v>
      </c>
      <c r="H35" s="136"/>
      <c r="I35" s="64"/>
      <c r="J35" s="64"/>
      <c r="K35" s="64"/>
      <c r="L35" s="64"/>
      <c r="M35" s="64"/>
      <c r="N35" s="64"/>
      <c r="O35" s="64"/>
    </row>
    <row r="36" spans="1:15" x14ac:dyDescent="0.25">
      <c r="A36" s="137" t="s">
        <v>107</v>
      </c>
      <c r="B36" s="138" t="s">
        <v>108</v>
      </c>
      <c r="C36" s="136">
        <f>SUM(C37:C45)</f>
        <v>7555818.6300000008</v>
      </c>
      <c r="D36" s="131"/>
      <c r="E36" s="131"/>
      <c r="F36" s="132">
        <v>9036882.3000000007</v>
      </c>
      <c r="G36" s="136">
        <f t="shared" si="1"/>
        <v>119.60163077657147</v>
      </c>
      <c r="H36" s="136"/>
      <c r="I36" s="128"/>
      <c r="J36" s="128"/>
      <c r="K36" s="128"/>
      <c r="L36" s="128"/>
      <c r="M36" s="128"/>
      <c r="N36" s="128"/>
      <c r="O36" s="128"/>
    </row>
    <row r="37" spans="1:15" x14ac:dyDescent="0.25">
      <c r="A37" s="66" t="s">
        <v>109</v>
      </c>
      <c r="B37" s="65" t="s">
        <v>110</v>
      </c>
      <c r="C37" s="62">
        <v>21607.61</v>
      </c>
      <c r="D37" s="131"/>
      <c r="E37" s="131"/>
      <c r="F37" s="132">
        <v>23357.61</v>
      </c>
      <c r="G37" s="132">
        <f t="shared" si="1"/>
        <v>108.09899845471109</v>
      </c>
      <c r="H37" s="136"/>
      <c r="I37" s="64"/>
      <c r="J37" s="64"/>
      <c r="K37" s="64"/>
      <c r="L37" s="64"/>
      <c r="M37" s="64"/>
      <c r="N37" s="64"/>
      <c r="O37" s="64"/>
    </row>
    <row r="38" spans="1:15" x14ac:dyDescent="0.25">
      <c r="A38" s="66" t="s">
        <v>111</v>
      </c>
      <c r="B38" s="65" t="s">
        <v>112</v>
      </c>
      <c r="C38" s="62">
        <v>110206.28</v>
      </c>
      <c r="D38" s="131"/>
      <c r="E38" s="131"/>
      <c r="F38" s="132">
        <v>109458.01</v>
      </c>
      <c r="G38" s="132">
        <f t="shared" si="1"/>
        <v>99.321027803497216</v>
      </c>
      <c r="H38" s="136"/>
      <c r="I38" s="64"/>
      <c r="J38" s="64"/>
      <c r="K38" s="64"/>
      <c r="L38" s="64"/>
      <c r="M38" s="64"/>
      <c r="N38" s="64"/>
      <c r="O38" s="64"/>
    </row>
    <row r="39" spans="1:15" x14ac:dyDescent="0.25">
      <c r="A39" s="66" t="s">
        <v>113</v>
      </c>
      <c r="B39" s="65" t="s">
        <v>114</v>
      </c>
      <c r="C39" s="62">
        <v>746.55</v>
      </c>
      <c r="D39" s="131"/>
      <c r="E39" s="131"/>
      <c r="F39" s="132">
        <v>1395.5</v>
      </c>
      <c r="G39" s="132">
        <f t="shared" si="1"/>
        <v>186.92652869868061</v>
      </c>
      <c r="H39" s="136"/>
      <c r="I39" s="64"/>
      <c r="J39" s="64"/>
      <c r="K39" s="64"/>
      <c r="L39" s="64"/>
      <c r="M39" s="64"/>
      <c r="N39" s="64"/>
      <c r="O39" s="64"/>
    </row>
    <row r="40" spans="1:15" x14ac:dyDescent="0.25">
      <c r="A40" s="66" t="s">
        <v>115</v>
      </c>
      <c r="B40" s="65" t="s">
        <v>116</v>
      </c>
      <c r="C40" s="62">
        <v>8586.7199999999993</v>
      </c>
      <c r="D40" s="131"/>
      <c r="E40" s="131"/>
      <c r="F40" s="132">
        <v>17158.169999999998</v>
      </c>
      <c r="G40" s="132">
        <f t="shared" si="1"/>
        <v>199.82216725361954</v>
      </c>
      <c r="H40" s="136"/>
      <c r="I40" s="64"/>
      <c r="J40" s="64"/>
      <c r="K40" s="64"/>
      <c r="L40" s="64"/>
      <c r="M40" s="64"/>
      <c r="N40" s="64"/>
      <c r="O40" s="64"/>
    </row>
    <row r="41" spans="1:15" x14ac:dyDescent="0.25">
      <c r="A41" s="66" t="s">
        <v>117</v>
      </c>
      <c r="B41" s="65" t="s">
        <v>118</v>
      </c>
      <c r="C41" s="62">
        <v>258735.07</v>
      </c>
      <c r="D41" s="131"/>
      <c r="E41" s="131"/>
      <c r="F41" s="132">
        <v>283839.15999999997</v>
      </c>
      <c r="G41" s="132">
        <f t="shared" si="1"/>
        <v>109.70262361418573</v>
      </c>
      <c r="H41" s="136"/>
      <c r="I41" s="64"/>
      <c r="J41" s="64"/>
      <c r="K41" s="64"/>
      <c r="L41" s="64"/>
      <c r="M41" s="64"/>
      <c r="N41" s="64"/>
      <c r="O41" s="64"/>
    </row>
    <row r="42" spans="1:15" x14ac:dyDescent="0.25">
      <c r="A42" s="66" t="s">
        <v>119</v>
      </c>
      <c r="B42" s="65" t="s">
        <v>120</v>
      </c>
      <c r="C42" s="62">
        <v>9102</v>
      </c>
      <c r="D42" s="131"/>
      <c r="E42" s="131"/>
      <c r="F42" s="132">
        <v>111.03</v>
      </c>
      <c r="G42" s="132">
        <f t="shared" si="1"/>
        <v>1.2198417930125247</v>
      </c>
      <c r="H42" s="136"/>
      <c r="I42" s="64"/>
      <c r="J42" s="64"/>
      <c r="K42" s="64"/>
      <c r="L42" s="64"/>
      <c r="M42" s="64"/>
      <c r="N42" s="64"/>
      <c r="O42" s="64"/>
    </row>
    <row r="43" spans="1:15" x14ac:dyDescent="0.25">
      <c r="A43" s="66" t="s">
        <v>121</v>
      </c>
      <c r="B43" s="65" t="s">
        <v>122</v>
      </c>
      <c r="C43" s="62">
        <v>3445493.2</v>
      </c>
      <c r="D43" s="131"/>
      <c r="E43" s="131"/>
      <c r="F43" s="132">
        <v>3763884.03</v>
      </c>
      <c r="G43" s="132">
        <f t="shared" si="1"/>
        <v>109.24079112969952</v>
      </c>
      <c r="H43" s="136"/>
      <c r="I43" s="64"/>
      <c r="J43" s="64"/>
      <c r="K43" s="64"/>
      <c r="L43" s="64"/>
      <c r="M43" s="64"/>
      <c r="N43" s="64"/>
      <c r="O43" s="64"/>
    </row>
    <row r="44" spans="1:15" x14ac:dyDescent="0.25">
      <c r="A44" s="66" t="s">
        <v>123</v>
      </c>
      <c r="B44" s="65" t="s">
        <v>124</v>
      </c>
      <c r="C44" s="62">
        <v>208746.97</v>
      </c>
      <c r="D44" s="131"/>
      <c r="E44" s="131"/>
      <c r="F44" s="132">
        <v>231083.4</v>
      </c>
      <c r="G44" s="132">
        <f t="shared" si="1"/>
        <v>110.7002415412305</v>
      </c>
      <c r="H44" s="136"/>
      <c r="I44" s="64"/>
      <c r="J44" s="64"/>
      <c r="K44" s="64"/>
      <c r="L44" s="64"/>
      <c r="M44" s="64"/>
      <c r="N44" s="64"/>
      <c r="O44" s="64"/>
    </row>
    <row r="45" spans="1:15" x14ac:dyDescent="0.25">
      <c r="A45" s="66" t="s">
        <v>125</v>
      </c>
      <c r="B45" s="65" t="s">
        <v>126</v>
      </c>
      <c r="C45" s="62">
        <v>3492594.23</v>
      </c>
      <c r="D45" s="131"/>
      <c r="E45" s="131"/>
      <c r="F45" s="132">
        <v>4606595.3899999997</v>
      </c>
      <c r="G45" s="132">
        <f t="shared" si="1"/>
        <v>131.89609461159765</v>
      </c>
      <c r="H45" s="136"/>
      <c r="I45" s="64"/>
      <c r="J45" s="64"/>
      <c r="K45" s="64"/>
      <c r="L45" s="64"/>
      <c r="M45" s="64"/>
      <c r="N45" s="64"/>
      <c r="O45" s="64"/>
    </row>
    <row r="46" spans="1:15" x14ac:dyDescent="0.25">
      <c r="A46" s="137" t="s">
        <v>127</v>
      </c>
      <c r="B46" s="138" t="s">
        <v>128</v>
      </c>
      <c r="C46" s="136">
        <f>+C47</f>
        <v>310077.34999999998</v>
      </c>
      <c r="D46" s="131"/>
      <c r="E46" s="131"/>
      <c r="F46" s="132">
        <v>421257.7</v>
      </c>
      <c r="G46" s="136">
        <f t="shared" si="1"/>
        <v>135.85568246116654</v>
      </c>
      <c r="H46" s="136"/>
      <c r="I46" s="128"/>
      <c r="J46" s="128"/>
      <c r="K46" s="128"/>
      <c r="L46" s="128"/>
      <c r="M46" s="128"/>
      <c r="N46" s="128"/>
      <c r="O46" s="128"/>
    </row>
    <row r="47" spans="1:15" x14ac:dyDescent="0.25">
      <c r="A47" s="66" t="s">
        <v>129</v>
      </c>
      <c r="B47" s="65" t="s">
        <v>128</v>
      </c>
      <c r="C47" s="62">
        <v>310077.34999999998</v>
      </c>
      <c r="D47" s="131"/>
      <c r="E47" s="131"/>
      <c r="F47" s="132">
        <v>421257.7</v>
      </c>
      <c r="G47" s="132">
        <f t="shared" si="1"/>
        <v>135.85568246116654</v>
      </c>
      <c r="H47" s="136"/>
      <c r="I47" s="64"/>
      <c r="J47" s="64"/>
      <c r="K47" s="64"/>
      <c r="L47" s="64"/>
      <c r="M47" s="64"/>
      <c r="N47" s="64"/>
      <c r="O47" s="64"/>
    </row>
    <row r="48" spans="1:15" x14ac:dyDescent="0.25">
      <c r="A48" s="137" t="s">
        <v>130</v>
      </c>
      <c r="B48" s="138" t="s">
        <v>131</v>
      </c>
      <c r="C48" s="136">
        <f>SUM(C49:C55)</f>
        <v>270612.69</v>
      </c>
      <c r="D48" s="131"/>
      <c r="E48" s="131"/>
      <c r="F48" s="132">
        <v>222389.11</v>
      </c>
      <c r="G48" s="136">
        <f t="shared" si="1"/>
        <v>82.179852689095995</v>
      </c>
      <c r="H48" s="136"/>
      <c r="I48" s="128"/>
      <c r="J48" s="128"/>
      <c r="K48" s="128"/>
      <c r="L48" s="128"/>
      <c r="M48" s="128"/>
      <c r="N48" s="128"/>
      <c r="O48" s="128"/>
    </row>
    <row r="49" spans="1:15" ht="26.4" x14ac:dyDescent="0.25">
      <c r="A49" s="66" t="s">
        <v>132</v>
      </c>
      <c r="B49" s="65" t="s">
        <v>133</v>
      </c>
      <c r="C49" s="62">
        <v>11007.14</v>
      </c>
      <c r="D49" s="131"/>
      <c r="E49" s="131"/>
      <c r="F49" s="132">
        <v>16999.96</v>
      </c>
      <c r="G49" s="132">
        <f t="shared" si="1"/>
        <v>154.44484216608492</v>
      </c>
      <c r="H49" s="136"/>
      <c r="I49" s="64"/>
      <c r="J49" s="64"/>
      <c r="K49" s="64"/>
      <c r="L49" s="64"/>
      <c r="M49" s="64"/>
      <c r="N49" s="64"/>
      <c r="O49" s="64"/>
    </row>
    <row r="50" spans="1:15" x14ac:dyDescent="0.25">
      <c r="A50" s="66" t="s">
        <v>134</v>
      </c>
      <c r="B50" s="65" t="s">
        <v>135</v>
      </c>
      <c r="C50" s="62">
        <v>1798.69</v>
      </c>
      <c r="D50" s="131"/>
      <c r="E50" s="131"/>
      <c r="F50" s="132">
        <v>692.36</v>
      </c>
      <c r="G50" s="132">
        <f t="shared" si="1"/>
        <v>38.492458400280206</v>
      </c>
      <c r="H50" s="136"/>
      <c r="I50" s="64"/>
      <c r="J50" s="64"/>
      <c r="K50" s="64"/>
      <c r="L50" s="64"/>
      <c r="M50" s="64"/>
      <c r="N50" s="64"/>
      <c r="O50" s="64"/>
    </row>
    <row r="51" spans="1:15" x14ac:dyDescent="0.25">
      <c r="A51" s="66" t="s">
        <v>136</v>
      </c>
      <c r="B51" s="65" t="s">
        <v>137</v>
      </c>
      <c r="C51" s="62">
        <v>1868.77</v>
      </c>
      <c r="D51" s="131"/>
      <c r="E51" s="131"/>
      <c r="F51" s="132">
        <v>5242.67</v>
      </c>
      <c r="G51" s="132">
        <f t="shared" si="1"/>
        <v>280.54121159907322</v>
      </c>
      <c r="H51" s="136"/>
      <c r="I51" s="64"/>
      <c r="J51" s="64"/>
      <c r="K51" s="64"/>
      <c r="L51" s="64"/>
      <c r="M51" s="64"/>
      <c r="N51" s="64"/>
      <c r="O51" s="64"/>
    </row>
    <row r="52" spans="1:15" x14ac:dyDescent="0.25">
      <c r="A52" s="66" t="s">
        <v>138</v>
      </c>
      <c r="B52" s="65" t="s">
        <v>139</v>
      </c>
      <c r="C52" s="62">
        <v>250515.19</v>
      </c>
      <c r="D52" s="131"/>
      <c r="E52" s="131"/>
      <c r="F52" s="132">
        <v>187161.26</v>
      </c>
      <c r="G52" s="132">
        <f t="shared" si="1"/>
        <v>74.710543500376176</v>
      </c>
      <c r="H52" s="136"/>
      <c r="I52" s="64"/>
      <c r="J52" s="64"/>
      <c r="K52" s="64"/>
      <c r="L52" s="64"/>
      <c r="M52" s="64"/>
      <c r="N52" s="64"/>
      <c r="O52" s="64"/>
    </row>
    <row r="53" spans="1:15" x14ac:dyDescent="0.25">
      <c r="A53" s="66" t="s">
        <v>140</v>
      </c>
      <c r="B53" s="65" t="s">
        <v>141</v>
      </c>
      <c r="C53" s="62">
        <v>4321.95</v>
      </c>
      <c r="D53" s="131"/>
      <c r="E53" s="131"/>
      <c r="F53" s="132">
        <v>5460.33</v>
      </c>
      <c r="G53" s="132">
        <f t="shared" si="1"/>
        <v>126.33949953146151</v>
      </c>
      <c r="H53" s="136"/>
      <c r="I53" s="64"/>
      <c r="J53" s="64"/>
      <c r="K53" s="64"/>
      <c r="L53" s="64"/>
      <c r="M53" s="64"/>
      <c r="N53" s="64"/>
      <c r="O53" s="64"/>
    </row>
    <row r="54" spans="1:15" x14ac:dyDescent="0.25">
      <c r="A54" s="66" t="s">
        <v>142</v>
      </c>
      <c r="B54" s="65" t="s">
        <v>143</v>
      </c>
      <c r="C54" s="62">
        <v>413.64</v>
      </c>
      <c r="D54" s="131"/>
      <c r="E54" s="131"/>
      <c r="F54" s="132">
        <v>5467.33</v>
      </c>
      <c r="G54" s="132">
        <f t="shared" si="1"/>
        <v>1321.7604680398415</v>
      </c>
      <c r="H54" s="136"/>
      <c r="I54" s="64"/>
      <c r="J54" s="64"/>
      <c r="K54" s="64"/>
      <c r="L54" s="64"/>
      <c r="M54" s="64"/>
      <c r="N54" s="64"/>
      <c r="O54" s="64"/>
    </row>
    <row r="55" spans="1:15" x14ac:dyDescent="0.25">
      <c r="A55" s="66" t="s">
        <v>144</v>
      </c>
      <c r="B55" s="65" t="s">
        <v>131</v>
      </c>
      <c r="C55" s="62">
        <v>687.31</v>
      </c>
      <c r="D55" s="131"/>
      <c r="E55" s="131"/>
      <c r="F55" s="132">
        <v>1365.2</v>
      </c>
      <c r="G55" s="132">
        <f t="shared" si="1"/>
        <v>198.62943940870935</v>
      </c>
      <c r="H55" s="136"/>
      <c r="I55" s="64"/>
      <c r="J55" s="64"/>
      <c r="K55" s="64"/>
      <c r="L55" s="64"/>
      <c r="M55" s="64"/>
      <c r="N55" s="64"/>
      <c r="O55" s="64"/>
    </row>
    <row r="56" spans="1:15" x14ac:dyDescent="0.25">
      <c r="A56" s="139" t="s">
        <v>145</v>
      </c>
      <c r="B56" s="140" t="s">
        <v>146</v>
      </c>
      <c r="C56" s="136">
        <v>275.55</v>
      </c>
      <c r="D56" s="131">
        <v>482</v>
      </c>
      <c r="E56" s="120">
        <v>482</v>
      </c>
      <c r="F56" s="132">
        <v>453.67</v>
      </c>
      <c r="G56" s="136">
        <f t="shared" si="1"/>
        <v>164.64162583923064</v>
      </c>
      <c r="H56" s="136">
        <f>+F56/D56*100</f>
        <v>94.122406639004154</v>
      </c>
      <c r="I56" s="128"/>
      <c r="J56" s="128"/>
      <c r="K56" s="128"/>
      <c r="L56" s="128"/>
      <c r="M56" s="128"/>
      <c r="N56" s="128"/>
      <c r="O56" s="128"/>
    </row>
    <row r="57" spans="1:15" x14ac:dyDescent="0.25">
      <c r="A57" s="137" t="s">
        <v>147</v>
      </c>
      <c r="B57" s="138" t="s">
        <v>148</v>
      </c>
      <c r="C57" s="136">
        <f>SUM(C58:C58)</f>
        <v>275.55</v>
      </c>
      <c r="D57" s="120"/>
      <c r="E57" s="120"/>
      <c r="F57" s="132">
        <v>453.67</v>
      </c>
      <c r="G57" s="136">
        <f t="shared" si="1"/>
        <v>164.64162583923064</v>
      </c>
      <c r="H57" s="136"/>
      <c r="I57" s="128"/>
      <c r="J57" s="128"/>
      <c r="K57" s="128"/>
      <c r="L57" s="128"/>
      <c r="M57" s="128"/>
      <c r="N57" s="128"/>
      <c r="O57" s="128"/>
    </row>
    <row r="58" spans="1:15" x14ac:dyDescent="0.25">
      <c r="A58" s="66" t="s">
        <v>194</v>
      </c>
      <c r="B58" s="65" t="s">
        <v>195</v>
      </c>
      <c r="C58" s="62">
        <v>275.55</v>
      </c>
      <c r="D58" s="120"/>
      <c r="E58" s="120"/>
      <c r="F58" s="131">
        <v>453.67</v>
      </c>
      <c r="G58" s="132">
        <f t="shared" si="1"/>
        <v>164.64162583923064</v>
      </c>
      <c r="H58" s="136"/>
      <c r="I58" s="64"/>
      <c r="J58" s="64"/>
      <c r="K58" s="64"/>
      <c r="L58" s="64"/>
      <c r="M58" s="64"/>
      <c r="N58" s="64"/>
      <c r="O58" s="64"/>
    </row>
    <row r="59" spans="1:15" x14ac:dyDescent="0.25">
      <c r="A59" s="139" t="s">
        <v>149</v>
      </c>
      <c r="B59" s="140" t="s">
        <v>150</v>
      </c>
      <c r="C59" s="136">
        <v>66312.36</v>
      </c>
      <c r="D59" s="132">
        <v>87199</v>
      </c>
      <c r="E59" s="120">
        <v>80699</v>
      </c>
      <c r="F59" s="136">
        <v>67496.78</v>
      </c>
      <c r="G59" s="136">
        <f t="shared" ref="G59:G76" si="2">+F59/C59*100</f>
        <v>101.78612252678083</v>
      </c>
      <c r="H59" s="136">
        <f>+F59/D59*100</f>
        <v>77.405451897384154</v>
      </c>
      <c r="I59" s="64"/>
      <c r="J59" s="64"/>
      <c r="K59" s="64"/>
      <c r="L59" s="64"/>
      <c r="M59" s="64"/>
      <c r="N59" s="64"/>
      <c r="O59" s="64"/>
    </row>
    <row r="60" spans="1:15" x14ac:dyDescent="0.25">
      <c r="A60" s="137" t="s">
        <v>151</v>
      </c>
      <c r="B60" s="138" t="s">
        <v>152</v>
      </c>
      <c r="C60" s="136">
        <v>66312.36</v>
      </c>
      <c r="D60" s="120"/>
      <c r="E60" s="120"/>
      <c r="F60" s="136">
        <v>67496.78</v>
      </c>
      <c r="G60" s="136">
        <v>0</v>
      </c>
      <c r="H60" s="136"/>
      <c r="I60" s="128"/>
      <c r="J60" s="128"/>
      <c r="K60" s="128"/>
      <c r="L60" s="128"/>
      <c r="M60" s="128"/>
      <c r="N60" s="128"/>
      <c r="O60" s="128"/>
    </row>
    <row r="61" spans="1:15" x14ac:dyDescent="0.25">
      <c r="A61" s="66" t="s">
        <v>153</v>
      </c>
      <c r="B61" s="65" t="s">
        <v>154</v>
      </c>
      <c r="C61" s="62">
        <v>66312.36</v>
      </c>
      <c r="D61" s="120"/>
      <c r="E61" s="120"/>
      <c r="F61" s="132">
        <v>67496.78</v>
      </c>
      <c r="G61" s="136">
        <v>0</v>
      </c>
      <c r="H61" s="136"/>
      <c r="I61" s="128"/>
      <c r="J61" s="128"/>
      <c r="K61" s="128"/>
      <c r="L61" s="128"/>
      <c r="M61" s="128"/>
      <c r="N61" s="128"/>
      <c r="O61" s="128"/>
    </row>
    <row r="62" spans="1:15" ht="26.4" x14ac:dyDescent="0.25">
      <c r="A62" s="139" t="s">
        <v>155</v>
      </c>
      <c r="B62" s="140" t="s">
        <v>156</v>
      </c>
      <c r="C62" s="136">
        <v>0</v>
      </c>
      <c r="D62" s="132">
        <v>482</v>
      </c>
      <c r="E62" s="120">
        <v>482</v>
      </c>
      <c r="F62" s="136">
        <v>0</v>
      </c>
      <c r="G62" s="136">
        <v>0</v>
      </c>
      <c r="H62" s="136">
        <f>+F62/D62*100</f>
        <v>0</v>
      </c>
      <c r="I62" s="64"/>
      <c r="J62" s="64"/>
      <c r="K62" s="64"/>
      <c r="L62" s="64"/>
      <c r="M62" s="64"/>
      <c r="N62" s="64"/>
      <c r="O62" s="64"/>
    </row>
    <row r="63" spans="1:15" x14ac:dyDescent="0.25">
      <c r="A63" s="139" t="s">
        <v>159</v>
      </c>
      <c r="B63" s="140" t="s">
        <v>160</v>
      </c>
      <c r="C63" s="136">
        <v>1592.67</v>
      </c>
      <c r="D63" s="132">
        <v>1750</v>
      </c>
      <c r="E63" s="120">
        <v>470</v>
      </c>
      <c r="F63" s="136">
        <v>470</v>
      </c>
      <c r="G63" s="136">
        <f t="shared" si="2"/>
        <v>29.510193574312314</v>
      </c>
      <c r="H63" s="136">
        <f>+F63/D63*100</f>
        <v>26.857142857142858</v>
      </c>
      <c r="I63" s="128"/>
      <c r="J63" s="128"/>
      <c r="K63" s="128"/>
      <c r="L63" s="128"/>
      <c r="M63" s="128"/>
      <c r="N63" s="128"/>
      <c r="O63" s="128"/>
    </row>
    <row r="64" spans="1:15" x14ac:dyDescent="0.25">
      <c r="A64" s="137" t="s">
        <v>161</v>
      </c>
      <c r="B64" s="138" t="s">
        <v>162</v>
      </c>
      <c r="C64" s="136">
        <v>1592.67</v>
      </c>
      <c r="D64" s="136"/>
      <c r="E64" s="134"/>
      <c r="F64" s="136">
        <v>470</v>
      </c>
      <c r="G64" s="136">
        <f t="shared" si="2"/>
        <v>29.510193574312314</v>
      </c>
      <c r="H64" s="136"/>
      <c r="I64" s="64"/>
      <c r="J64" s="64"/>
      <c r="K64" s="64"/>
      <c r="L64" s="64"/>
      <c r="M64" s="64"/>
      <c r="N64" s="64"/>
      <c r="O64" s="64"/>
    </row>
    <row r="65" spans="1:15" x14ac:dyDescent="0.25">
      <c r="A65" s="66" t="s">
        <v>196</v>
      </c>
      <c r="B65" s="65" t="s">
        <v>181</v>
      </c>
      <c r="C65" s="62">
        <v>1592.67</v>
      </c>
      <c r="D65" s="136"/>
      <c r="E65" s="134"/>
      <c r="F65" s="62">
        <v>470</v>
      </c>
      <c r="G65" s="132">
        <f t="shared" si="2"/>
        <v>29.510193574312314</v>
      </c>
      <c r="H65" s="136"/>
      <c r="I65" s="128"/>
      <c r="J65" s="128"/>
      <c r="K65" s="128"/>
      <c r="L65" s="128"/>
      <c r="M65" s="128"/>
      <c r="N65" s="128"/>
      <c r="O65" s="128"/>
    </row>
    <row r="66" spans="1:15" x14ac:dyDescent="0.25">
      <c r="A66" s="148" t="s">
        <v>50</v>
      </c>
      <c r="B66" s="149" t="s">
        <v>163</v>
      </c>
      <c r="C66" s="150">
        <f>+C67+C71</f>
        <v>644679.61</v>
      </c>
      <c r="D66" s="150">
        <v>287545</v>
      </c>
      <c r="E66" s="151">
        <f xml:space="preserve"> +E67+E71</f>
        <v>247180</v>
      </c>
      <c r="F66" s="150">
        <v>126644.02</v>
      </c>
      <c r="G66" s="150">
        <f t="shared" si="2"/>
        <v>19.644489764458349</v>
      </c>
      <c r="H66" s="150">
        <f>+F66/D66*100</f>
        <v>44.043200194752124</v>
      </c>
      <c r="I66" s="64"/>
      <c r="J66" s="64"/>
      <c r="K66" s="64"/>
      <c r="L66" s="64"/>
      <c r="M66" s="64"/>
      <c r="N66" s="64"/>
      <c r="O66" s="64"/>
    </row>
    <row r="67" spans="1:15" x14ac:dyDescent="0.25">
      <c r="A67" s="139" t="s">
        <v>52</v>
      </c>
      <c r="B67" s="140" t="s">
        <v>164</v>
      </c>
      <c r="C67" s="136">
        <v>5994.68</v>
      </c>
      <c r="D67" s="132">
        <v>10982</v>
      </c>
      <c r="E67" s="120">
        <v>6000</v>
      </c>
      <c r="F67" s="136">
        <v>0</v>
      </c>
      <c r="G67" s="136">
        <f t="shared" si="2"/>
        <v>0</v>
      </c>
      <c r="H67" s="136">
        <f>+F67/D67*100</f>
        <v>0</v>
      </c>
      <c r="I67" s="128"/>
      <c r="J67" s="128"/>
      <c r="K67" s="128"/>
      <c r="L67" s="128"/>
      <c r="M67" s="128"/>
      <c r="N67" s="128"/>
      <c r="O67" s="128"/>
    </row>
    <row r="68" spans="1:15" x14ac:dyDescent="0.25">
      <c r="A68" s="66" t="s">
        <v>165</v>
      </c>
      <c r="B68" s="65" t="s">
        <v>166</v>
      </c>
      <c r="C68" s="62">
        <v>0</v>
      </c>
      <c r="D68" s="136"/>
      <c r="E68" s="134"/>
      <c r="F68" s="132">
        <v>0</v>
      </c>
      <c r="G68" s="132">
        <v>0</v>
      </c>
      <c r="H68" s="136"/>
      <c r="I68" s="128"/>
      <c r="J68" s="128"/>
      <c r="K68" s="128"/>
      <c r="L68" s="128"/>
      <c r="M68" s="128"/>
      <c r="N68" s="128"/>
      <c r="O68" s="128"/>
    </row>
    <row r="69" spans="1:15" x14ac:dyDescent="0.25">
      <c r="A69" s="66" t="s">
        <v>197</v>
      </c>
      <c r="B69" s="65" t="s">
        <v>182</v>
      </c>
      <c r="C69" s="62">
        <v>5994.68</v>
      </c>
      <c r="D69" s="136"/>
      <c r="E69" s="134"/>
      <c r="F69" s="132">
        <v>0</v>
      </c>
      <c r="G69" s="132">
        <f t="shared" si="2"/>
        <v>0</v>
      </c>
      <c r="H69" s="136"/>
      <c r="I69" s="64"/>
      <c r="J69" s="64"/>
      <c r="K69" s="64"/>
      <c r="L69" s="64"/>
      <c r="M69" s="64"/>
      <c r="N69" s="64"/>
      <c r="O69" s="64"/>
    </row>
    <row r="70" spans="1:15" x14ac:dyDescent="0.25">
      <c r="A70" s="66" t="s">
        <v>198</v>
      </c>
      <c r="B70" s="65" t="s">
        <v>199</v>
      </c>
      <c r="C70" s="62">
        <v>0</v>
      </c>
      <c r="D70" s="136"/>
      <c r="E70" s="134"/>
      <c r="F70" s="132">
        <v>0</v>
      </c>
      <c r="G70" s="132">
        <v>0</v>
      </c>
      <c r="H70" s="136"/>
      <c r="I70" s="64"/>
      <c r="J70" s="64"/>
      <c r="K70" s="64"/>
      <c r="L70" s="64"/>
      <c r="M70" s="64"/>
      <c r="N70" s="64"/>
      <c r="O70" s="64"/>
    </row>
    <row r="71" spans="1:15" x14ac:dyDescent="0.25">
      <c r="A71" s="139" t="s">
        <v>167</v>
      </c>
      <c r="B71" s="140" t="s">
        <v>168</v>
      </c>
      <c r="C71" s="136">
        <f xml:space="preserve"> 30648.57+608036.36</f>
        <v>638684.92999999993</v>
      </c>
      <c r="D71" s="132">
        <v>276563</v>
      </c>
      <c r="E71" s="120">
        <v>241180</v>
      </c>
      <c r="F71" s="136">
        <f xml:space="preserve"> 17445.82+ 109198.2</f>
        <v>126644.01999999999</v>
      </c>
      <c r="G71" s="136">
        <f t="shared" si="2"/>
        <v>19.828872430104152</v>
      </c>
      <c r="H71" s="136">
        <f>+F71/D71*100</f>
        <v>45.792105234612002</v>
      </c>
      <c r="I71" s="128"/>
      <c r="J71" s="128"/>
      <c r="K71" s="128"/>
      <c r="L71" s="128"/>
      <c r="M71" s="128"/>
      <c r="N71" s="128"/>
      <c r="O71" s="128"/>
    </row>
    <row r="72" spans="1:15" x14ac:dyDescent="0.25">
      <c r="A72" s="137" t="s">
        <v>169</v>
      </c>
      <c r="B72" s="138" t="s">
        <v>170</v>
      </c>
      <c r="C72" s="136">
        <f>SUM(C73:C76)</f>
        <v>30648.57</v>
      </c>
      <c r="D72" s="136"/>
      <c r="E72" s="134"/>
      <c r="F72" s="136">
        <v>17445.82</v>
      </c>
      <c r="G72" s="136">
        <f t="shared" si="2"/>
        <v>56.922133724346679</v>
      </c>
      <c r="H72" s="136"/>
      <c r="I72" s="64"/>
      <c r="J72" s="64"/>
      <c r="K72" s="64"/>
      <c r="L72" s="64"/>
      <c r="M72" s="64"/>
      <c r="N72" s="64"/>
      <c r="O72" s="64"/>
    </row>
    <row r="73" spans="1:15" x14ac:dyDescent="0.25">
      <c r="A73" s="66" t="s">
        <v>171</v>
      </c>
      <c r="B73" s="65" t="s">
        <v>172</v>
      </c>
      <c r="C73" s="62">
        <v>12819.61</v>
      </c>
      <c r="D73" s="136"/>
      <c r="E73" s="134"/>
      <c r="F73" s="132">
        <v>14644.65</v>
      </c>
      <c r="G73" s="132">
        <f t="shared" si="2"/>
        <v>114.23631452126858</v>
      </c>
      <c r="H73" s="136"/>
      <c r="I73" s="64"/>
      <c r="J73" s="64"/>
      <c r="K73" s="64"/>
      <c r="L73" s="64"/>
      <c r="M73" s="64"/>
      <c r="N73" s="64"/>
      <c r="O73" s="64"/>
    </row>
    <row r="74" spans="1:15" x14ac:dyDescent="0.25">
      <c r="A74" s="66" t="s">
        <v>200</v>
      </c>
      <c r="B74" s="65" t="s">
        <v>201</v>
      </c>
      <c r="C74" s="62">
        <v>35.85</v>
      </c>
      <c r="D74" s="136"/>
      <c r="E74" s="134"/>
      <c r="F74" s="132">
        <v>26.29</v>
      </c>
      <c r="G74" s="132">
        <f t="shared" si="2"/>
        <v>73.333333333333329</v>
      </c>
      <c r="H74" s="136"/>
      <c r="I74" s="128"/>
      <c r="J74" s="128"/>
      <c r="K74" s="128"/>
      <c r="L74" s="128"/>
      <c r="M74" s="128"/>
      <c r="N74" s="128"/>
      <c r="O74" s="128"/>
    </row>
    <row r="75" spans="1:15" x14ac:dyDescent="0.25">
      <c r="A75" s="66" t="s">
        <v>202</v>
      </c>
      <c r="B75" s="65" t="s">
        <v>203</v>
      </c>
      <c r="C75" s="62">
        <v>6262.5</v>
      </c>
      <c r="D75" s="136"/>
      <c r="E75" s="134"/>
      <c r="F75" s="132">
        <v>2312.5</v>
      </c>
      <c r="G75" s="132">
        <f t="shared" si="2"/>
        <v>36.926147704590818</v>
      </c>
      <c r="H75" s="136"/>
      <c r="I75" s="128"/>
      <c r="J75" s="128"/>
      <c r="K75" s="128"/>
      <c r="L75" s="128"/>
      <c r="M75" s="128"/>
      <c r="N75" s="128"/>
      <c r="O75" s="128"/>
    </row>
    <row r="76" spans="1:15" x14ac:dyDescent="0.25">
      <c r="A76" s="66" t="s">
        <v>204</v>
      </c>
      <c r="B76" s="65" t="s">
        <v>183</v>
      </c>
      <c r="C76" s="132">
        <v>11530.61</v>
      </c>
      <c r="D76" s="136"/>
      <c r="E76" s="134"/>
      <c r="F76" s="132">
        <v>462.38</v>
      </c>
      <c r="G76" s="132">
        <f t="shared" si="2"/>
        <v>4.0100220196503038</v>
      </c>
      <c r="H76" s="136"/>
      <c r="I76" s="64"/>
      <c r="J76" s="64"/>
      <c r="K76" s="64"/>
      <c r="L76" s="64"/>
      <c r="M76" s="64"/>
      <c r="N76" s="64"/>
      <c r="O76" s="64"/>
    </row>
    <row r="77" spans="1:15" x14ac:dyDescent="0.25">
      <c r="A77" s="137" t="s">
        <v>173</v>
      </c>
      <c r="B77" s="138" t="s">
        <v>174</v>
      </c>
      <c r="C77" s="136">
        <v>608036.36</v>
      </c>
      <c r="D77" s="136"/>
      <c r="E77" s="134"/>
      <c r="F77" s="136">
        <v>109198.2</v>
      </c>
      <c r="G77" s="136">
        <f t="shared" ref="G77:G78" si="3">+F77/C77*100</f>
        <v>17.959156258352706</v>
      </c>
      <c r="H77" s="136"/>
      <c r="I77" s="64"/>
      <c r="J77" s="64"/>
      <c r="K77" s="64"/>
      <c r="L77" s="64"/>
      <c r="M77" s="64"/>
      <c r="N77" s="64"/>
      <c r="O77" s="64"/>
    </row>
    <row r="78" spans="1:15" x14ac:dyDescent="0.25">
      <c r="A78" s="66">
        <v>4262</v>
      </c>
      <c r="B78" s="65" t="s">
        <v>175</v>
      </c>
      <c r="C78" s="62">
        <v>608036.36</v>
      </c>
      <c r="D78" s="136"/>
      <c r="E78" s="134"/>
      <c r="F78" s="132">
        <v>109198.2</v>
      </c>
      <c r="G78" s="132">
        <f t="shared" si="3"/>
        <v>17.959156258352706</v>
      </c>
      <c r="H78" s="136"/>
      <c r="I78" s="64"/>
      <c r="J78" s="64"/>
      <c r="K78" s="64"/>
      <c r="L78" s="64"/>
      <c r="M78" s="64"/>
      <c r="N78" s="64"/>
      <c r="O78" s="64"/>
    </row>
    <row r="79" spans="1:15" x14ac:dyDescent="0.25">
      <c r="I79" s="64"/>
      <c r="J79" s="64"/>
      <c r="K79" s="64"/>
      <c r="L79" s="64"/>
      <c r="M79" s="64"/>
      <c r="N79" s="64"/>
      <c r="O79" s="64"/>
    </row>
    <row r="80" spans="1:15" x14ac:dyDescent="0.25">
      <c r="I80" s="64"/>
      <c r="J80" s="64"/>
      <c r="K80" s="64"/>
      <c r="L80" s="64"/>
      <c r="M80" s="64"/>
      <c r="N80" s="64"/>
      <c r="O80" s="64"/>
    </row>
    <row r="81" spans="1:15" x14ac:dyDescent="0.25">
      <c r="A81" s="36"/>
      <c r="B81" s="36"/>
      <c r="D81" s="64"/>
      <c r="E81" s="64"/>
      <c r="F81" s="64"/>
      <c r="G81" s="64"/>
      <c r="H81" s="64"/>
      <c r="I81" s="64"/>
      <c r="J81" s="64"/>
    </row>
    <row r="82" spans="1:15" x14ac:dyDescent="0.25">
      <c r="A82" s="36"/>
      <c r="B82" s="36"/>
      <c r="D82" s="128"/>
      <c r="E82" s="128"/>
      <c r="F82" s="128"/>
      <c r="G82" s="128"/>
      <c r="H82" s="128"/>
      <c r="I82" s="128"/>
      <c r="J82" s="128"/>
    </row>
    <row r="83" spans="1:15" x14ac:dyDescent="0.25">
      <c r="A83" s="36"/>
      <c r="B83" s="36"/>
      <c r="D83" s="64"/>
      <c r="E83" s="64"/>
      <c r="F83" s="64"/>
      <c r="G83" s="64"/>
      <c r="H83" s="64"/>
      <c r="I83" s="64"/>
      <c r="J83" s="64"/>
    </row>
    <row r="84" spans="1:15" x14ac:dyDescent="0.25">
      <c r="A84" s="36"/>
      <c r="B84" s="36"/>
      <c r="D84" s="64"/>
      <c r="E84" s="64"/>
      <c r="F84" s="64"/>
      <c r="G84" s="64"/>
      <c r="H84" s="64"/>
      <c r="I84" s="64"/>
      <c r="J84" s="64"/>
    </row>
    <row r="85" spans="1:15" x14ac:dyDescent="0.25">
      <c r="A85" s="36"/>
      <c r="B85" s="36"/>
      <c r="D85" s="64"/>
      <c r="E85" s="64"/>
      <c r="F85" s="64"/>
      <c r="G85" s="64"/>
      <c r="H85" s="64"/>
      <c r="I85" s="64"/>
      <c r="J85" s="64"/>
    </row>
    <row r="86" spans="1:15" x14ac:dyDescent="0.25">
      <c r="A86" s="36"/>
      <c r="B86" s="36"/>
      <c r="D86" s="128"/>
      <c r="E86" s="128"/>
      <c r="F86" s="128"/>
      <c r="G86" s="128"/>
      <c r="H86" s="128"/>
      <c r="I86" s="128"/>
      <c r="J86" s="128"/>
    </row>
    <row r="87" spans="1:15" x14ac:dyDescent="0.25">
      <c r="A87" s="36"/>
      <c r="B87" s="36"/>
      <c r="D87" s="64"/>
      <c r="E87" s="64"/>
      <c r="F87" s="64"/>
      <c r="G87" s="64"/>
      <c r="H87" s="64"/>
      <c r="I87" s="64"/>
      <c r="J87" s="64"/>
    </row>
    <row r="88" spans="1:15" x14ac:dyDescent="0.25">
      <c r="I88" s="64"/>
      <c r="J88" s="64"/>
      <c r="K88" s="64"/>
      <c r="L88" s="64"/>
      <c r="M88" s="64"/>
      <c r="N88" s="64"/>
      <c r="O88" s="64"/>
    </row>
    <row r="89" spans="1:15" x14ac:dyDescent="0.25">
      <c r="I89" s="64"/>
      <c r="J89" s="64"/>
      <c r="K89" s="64"/>
      <c r="L89" s="64"/>
      <c r="M89" s="64"/>
      <c r="N89" s="64"/>
      <c r="O89" s="64"/>
    </row>
    <row r="90" spans="1:15" x14ac:dyDescent="0.25">
      <c r="I90" s="64"/>
      <c r="J90" s="64"/>
      <c r="K90" s="64"/>
      <c r="L90" s="64"/>
      <c r="M90" s="64"/>
      <c r="N90" s="64"/>
      <c r="O90" s="64"/>
    </row>
    <row r="91" spans="1:15" x14ac:dyDescent="0.25">
      <c r="I91" s="64"/>
      <c r="J91" s="64"/>
      <c r="K91" s="64"/>
      <c r="L91" s="64"/>
      <c r="M91" s="64"/>
      <c r="N91" s="64"/>
      <c r="O91" s="64"/>
    </row>
    <row r="92" spans="1:15" x14ac:dyDescent="0.25">
      <c r="I92" s="125"/>
      <c r="J92" s="125"/>
      <c r="K92" s="125"/>
      <c r="L92" s="125"/>
      <c r="M92" s="125"/>
      <c r="N92" s="125"/>
      <c r="O92" s="125"/>
    </row>
    <row r="93" spans="1:15" x14ac:dyDescent="0.25">
      <c r="I93" s="128"/>
      <c r="J93" s="128"/>
      <c r="K93" s="128"/>
      <c r="L93" s="128"/>
      <c r="M93" s="128"/>
      <c r="N93" s="128"/>
      <c r="O93" s="128"/>
    </row>
    <row r="94" spans="1:15" x14ac:dyDescent="0.25">
      <c r="I94" s="128"/>
      <c r="J94" s="128"/>
      <c r="K94" s="128"/>
      <c r="L94" s="128"/>
      <c r="M94" s="128"/>
      <c r="N94" s="128"/>
      <c r="O94" s="128"/>
    </row>
    <row r="95" spans="1:15" x14ac:dyDescent="0.25">
      <c r="I95" s="64"/>
      <c r="J95" s="64"/>
      <c r="K95" s="64"/>
      <c r="L95" s="64"/>
      <c r="M95" s="64"/>
      <c r="N95" s="64"/>
      <c r="O95" s="64"/>
    </row>
    <row r="96" spans="1:15" x14ac:dyDescent="0.25">
      <c r="I96" s="128"/>
      <c r="J96" s="128"/>
      <c r="K96" s="128"/>
      <c r="L96" s="128"/>
      <c r="M96" s="128"/>
      <c r="N96" s="128"/>
      <c r="O96" s="128"/>
    </row>
    <row r="97" spans="9:15" x14ac:dyDescent="0.25">
      <c r="I97" s="64"/>
      <c r="J97" s="64"/>
      <c r="K97" s="64"/>
      <c r="L97" s="64"/>
      <c r="M97" s="64"/>
      <c r="N97" s="64"/>
      <c r="O97" s="64"/>
    </row>
    <row r="98" spans="9:15" x14ac:dyDescent="0.25">
      <c r="I98" s="64"/>
      <c r="J98" s="64"/>
      <c r="K98" s="64"/>
      <c r="L98" s="64"/>
      <c r="M98" s="64"/>
      <c r="N98" s="64"/>
      <c r="O98" s="64"/>
    </row>
    <row r="99" spans="9:15" x14ac:dyDescent="0.25">
      <c r="I99" s="64"/>
      <c r="J99" s="64"/>
      <c r="K99" s="64"/>
      <c r="L99" s="64"/>
      <c r="M99" s="64"/>
      <c r="N99" s="64"/>
      <c r="O99" s="64"/>
    </row>
    <row r="100" spans="9:15" x14ac:dyDescent="0.25">
      <c r="I100" s="128"/>
      <c r="J100" s="128"/>
      <c r="K100" s="128"/>
      <c r="L100" s="128"/>
      <c r="M100" s="128"/>
      <c r="N100" s="128"/>
      <c r="O100" s="128"/>
    </row>
    <row r="101" spans="9:15" x14ac:dyDescent="0.25">
      <c r="I101" s="128"/>
      <c r="J101" s="128"/>
      <c r="K101" s="128"/>
      <c r="L101" s="128"/>
      <c r="M101" s="128"/>
      <c r="N101" s="128"/>
      <c r="O101" s="128"/>
    </row>
    <row r="102" spans="9:15" x14ac:dyDescent="0.25">
      <c r="I102" s="64"/>
      <c r="J102" s="64"/>
      <c r="K102" s="64"/>
      <c r="L102" s="64"/>
      <c r="M102" s="64"/>
      <c r="N102" s="64"/>
      <c r="O102" s="64"/>
    </row>
    <row r="103" spans="9:15" x14ac:dyDescent="0.25">
      <c r="I103" s="64"/>
      <c r="J103" s="64"/>
      <c r="K103" s="64"/>
      <c r="L103" s="64"/>
      <c r="M103" s="64"/>
      <c r="N103" s="64"/>
      <c r="O103" s="64"/>
    </row>
    <row r="104" spans="9:15" x14ac:dyDescent="0.25">
      <c r="I104" s="64"/>
      <c r="J104" s="64"/>
      <c r="K104" s="64"/>
      <c r="L104" s="64"/>
      <c r="M104" s="64"/>
      <c r="N104" s="64"/>
      <c r="O104" s="64"/>
    </row>
    <row r="105" spans="9:15" x14ac:dyDescent="0.25">
      <c r="I105" s="128"/>
      <c r="J105" s="128"/>
      <c r="K105" s="128"/>
      <c r="L105" s="128"/>
      <c r="M105" s="128"/>
      <c r="N105" s="128"/>
      <c r="O105" s="128"/>
    </row>
    <row r="106" spans="9:15" x14ac:dyDescent="0.25">
      <c r="I106" s="64"/>
      <c r="J106" s="64"/>
      <c r="K106" s="64"/>
      <c r="L106" s="64"/>
      <c r="M106" s="64"/>
      <c r="N106" s="64"/>
      <c r="O106" s="64"/>
    </row>
    <row r="107" spans="9:15" x14ac:dyDescent="0.25">
      <c r="I107" s="64"/>
      <c r="J107" s="64"/>
      <c r="K107" s="64"/>
      <c r="L107" s="64"/>
      <c r="M107" s="64"/>
      <c r="N107" s="64"/>
      <c r="O107" s="64"/>
    </row>
    <row r="108" spans="9:15" x14ac:dyDescent="0.25">
      <c r="I108" s="64"/>
      <c r="J108" s="64"/>
      <c r="K108" s="64"/>
      <c r="L108" s="64"/>
      <c r="M108" s="64"/>
      <c r="N108" s="64"/>
      <c r="O108" s="64"/>
    </row>
    <row r="109" spans="9:15" x14ac:dyDescent="0.25">
      <c r="I109" s="64"/>
      <c r="J109" s="64"/>
      <c r="K109" s="64"/>
      <c r="L109" s="64"/>
      <c r="M109" s="64"/>
      <c r="N109" s="64"/>
      <c r="O109" s="64"/>
    </row>
    <row r="110" spans="9:15" x14ac:dyDescent="0.25">
      <c r="I110" s="64"/>
      <c r="J110" s="64"/>
      <c r="K110" s="64"/>
      <c r="L110" s="64"/>
      <c r="M110" s="64"/>
      <c r="N110" s="64"/>
      <c r="O110" s="64"/>
    </row>
    <row r="111" spans="9:15" x14ac:dyDescent="0.25">
      <c r="I111" s="64"/>
      <c r="J111" s="64"/>
      <c r="K111" s="64"/>
      <c r="L111" s="64"/>
      <c r="M111" s="64"/>
      <c r="N111" s="64"/>
      <c r="O111" s="64"/>
    </row>
    <row r="112" spans="9:15" x14ac:dyDescent="0.25">
      <c r="I112" s="64"/>
      <c r="J112" s="64"/>
      <c r="K112" s="64"/>
      <c r="L112" s="64"/>
      <c r="M112" s="64"/>
      <c r="N112" s="64"/>
      <c r="O112" s="64"/>
    </row>
    <row r="113" spans="9:15" x14ac:dyDescent="0.25">
      <c r="I113" s="128"/>
      <c r="J113" s="128"/>
      <c r="K113" s="128"/>
      <c r="L113" s="128"/>
      <c r="M113" s="128"/>
      <c r="N113" s="128"/>
      <c r="O113" s="128"/>
    </row>
    <row r="114" spans="9:15" x14ac:dyDescent="0.25">
      <c r="I114" s="64"/>
      <c r="J114" s="64"/>
      <c r="K114" s="64"/>
      <c r="L114" s="64"/>
      <c r="M114" s="64"/>
      <c r="N114" s="64"/>
      <c r="O114" s="64"/>
    </row>
    <row r="115" spans="9:15" x14ac:dyDescent="0.25">
      <c r="I115" s="64"/>
      <c r="J115" s="64"/>
      <c r="K115" s="64"/>
      <c r="L115" s="64"/>
      <c r="M115" s="64"/>
      <c r="N115" s="64"/>
      <c r="O115" s="64"/>
    </row>
    <row r="116" spans="9:15" x14ac:dyDescent="0.25">
      <c r="I116" s="128"/>
      <c r="J116" s="128"/>
      <c r="K116" s="128"/>
      <c r="L116" s="128"/>
      <c r="M116" s="128"/>
      <c r="N116" s="128"/>
      <c r="O116" s="128"/>
    </row>
    <row r="117" spans="9:15" x14ac:dyDescent="0.25">
      <c r="I117" s="64"/>
      <c r="J117" s="64"/>
      <c r="K117" s="64"/>
      <c r="L117" s="64"/>
      <c r="M117" s="64"/>
      <c r="N117" s="64"/>
      <c r="O117" s="64"/>
    </row>
    <row r="118" spans="9:15" x14ac:dyDescent="0.25">
      <c r="I118" s="64"/>
      <c r="J118" s="64"/>
      <c r="K118" s="64"/>
      <c r="L118" s="64"/>
      <c r="M118" s="64"/>
      <c r="N118" s="64"/>
      <c r="O118" s="64"/>
    </row>
    <row r="119" spans="9:15" x14ac:dyDescent="0.25">
      <c r="I119" s="64"/>
      <c r="J119" s="64"/>
      <c r="K119" s="64"/>
      <c r="L119" s="64"/>
      <c r="M119" s="64"/>
      <c r="N119" s="64"/>
      <c r="O119" s="64"/>
    </row>
    <row r="120" spans="9:15" x14ac:dyDescent="0.25">
      <c r="I120" s="128"/>
      <c r="J120" s="128"/>
      <c r="K120" s="128"/>
      <c r="L120" s="128"/>
      <c r="M120" s="128"/>
      <c r="N120" s="128"/>
      <c r="O120" s="128"/>
    </row>
    <row r="121" spans="9:15" x14ac:dyDescent="0.25">
      <c r="I121" s="64"/>
      <c r="J121" s="64"/>
      <c r="K121" s="64"/>
      <c r="L121" s="64"/>
      <c r="M121" s="64"/>
      <c r="N121" s="64"/>
      <c r="O121" s="64"/>
    </row>
    <row r="122" spans="9:15" x14ac:dyDescent="0.25">
      <c r="I122" s="64"/>
      <c r="J122" s="64"/>
      <c r="K122" s="64"/>
      <c r="L122" s="64"/>
      <c r="M122" s="64"/>
      <c r="N122" s="64"/>
      <c r="O122" s="64"/>
    </row>
    <row r="123" spans="9:15" x14ac:dyDescent="0.25">
      <c r="I123" s="128"/>
      <c r="J123" s="128"/>
      <c r="K123" s="128"/>
      <c r="L123" s="128"/>
      <c r="M123" s="128"/>
      <c r="N123" s="128"/>
      <c r="O123" s="128"/>
    </row>
    <row r="124" spans="9:15" x14ac:dyDescent="0.25">
      <c r="I124" s="64"/>
      <c r="J124" s="64"/>
      <c r="K124" s="64"/>
      <c r="L124" s="64"/>
      <c r="M124" s="64"/>
      <c r="N124" s="64"/>
      <c r="O124" s="64"/>
    </row>
    <row r="125" spans="9:15" x14ac:dyDescent="0.25">
      <c r="I125" s="64"/>
      <c r="J125" s="64"/>
      <c r="K125" s="64"/>
      <c r="L125" s="64"/>
      <c r="M125" s="64"/>
      <c r="N125" s="64"/>
      <c r="O125" s="64"/>
    </row>
    <row r="126" spans="9:15" x14ac:dyDescent="0.25">
      <c r="I126" s="64"/>
      <c r="J126" s="64"/>
      <c r="K126" s="64"/>
      <c r="L126" s="64"/>
      <c r="M126" s="64"/>
      <c r="N126" s="64"/>
      <c r="O126" s="64"/>
    </row>
    <row r="127" spans="9:15" x14ac:dyDescent="0.25">
      <c r="I127" s="128"/>
      <c r="J127" s="128"/>
      <c r="K127" s="128"/>
      <c r="L127" s="128"/>
      <c r="M127" s="128"/>
      <c r="N127" s="128"/>
      <c r="O127" s="128"/>
    </row>
    <row r="128" spans="9:15" x14ac:dyDescent="0.25">
      <c r="I128" s="128"/>
      <c r="J128" s="128"/>
      <c r="K128" s="128"/>
      <c r="L128" s="128"/>
      <c r="M128" s="128"/>
      <c r="N128" s="128"/>
      <c r="O128" s="128"/>
    </row>
    <row r="129" spans="9:15" x14ac:dyDescent="0.25">
      <c r="I129" s="64"/>
      <c r="J129" s="64"/>
      <c r="K129" s="64"/>
      <c r="L129" s="64"/>
      <c r="M129" s="64"/>
      <c r="N129" s="64"/>
      <c r="O129" s="64"/>
    </row>
    <row r="130" spans="9:15" x14ac:dyDescent="0.25">
      <c r="I130" s="128"/>
      <c r="J130" s="128"/>
      <c r="K130" s="128"/>
      <c r="L130" s="128"/>
      <c r="M130" s="128"/>
      <c r="N130" s="128"/>
      <c r="O130" s="128"/>
    </row>
    <row r="131" spans="9:15" x14ac:dyDescent="0.25">
      <c r="I131" s="128"/>
      <c r="J131" s="128"/>
      <c r="K131" s="128"/>
      <c r="L131" s="128"/>
      <c r="M131" s="128"/>
      <c r="N131" s="128"/>
      <c r="O131" s="128"/>
    </row>
    <row r="132" spans="9:15" x14ac:dyDescent="0.25">
      <c r="I132" s="64"/>
      <c r="J132" s="64"/>
      <c r="K132" s="64"/>
      <c r="L132" s="64"/>
      <c r="M132" s="64"/>
      <c r="N132" s="64"/>
      <c r="O132" s="64"/>
    </row>
    <row r="133" spans="9:15" x14ac:dyDescent="0.25">
      <c r="I133" s="128"/>
      <c r="J133" s="128"/>
      <c r="K133" s="128"/>
      <c r="L133" s="128"/>
      <c r="M133" s="128"/>
      <c r="N133" s="128"/>
      <c r="O133" s="128"/>
    </row>
    <row r="134" spans="9:15" x14ac:dyDescent="0.25">
      <c r="I134" s="128"/>
      <c r="J134" s="128"/>
      <c r="K134" s="128"/>
      <c r="L134" s="128"/>
      <c r="M134" s="128"/>
      <c r="N134" s="128"/>
      <c r="O134" s="128"/>
    </row>
    <row r="135" spans="9:15" x14ac:dyDescent="0.25">
      <c r="I135" s="64"/>
      <c r="J135" s="64"/>
      <c r="K135" s="64"/>
      <c r="L135" s="64"/>
      <c r="M135" s="64"/>
      <c r="N135" s="64"/>
      <c r="O135" s="64"/>
    </row>
    <row r="136" spans="9:15" x14ac:dyDescent="0.25">
      <c r="I136" s="128"/>
      <c r="J136" s="128"/>
      <c r="K136" s="128"/>
      <c r="L136" s="128"/>
      <c r="M136" s="128"/>
      <c r="N136" s="128"/>
      <c r="O136" s="128"/>
    </row>
    <row r="137" spans="9:15" x14ac:dyDescent="0.25">
      <c r="I137" s="64"/>
      <c r="J137" s="64"/>
      <c r="K137" s="64"/>
      <c r="L137" s="64"/>
      <c r="M137" s="64"/>
      <c r="N137" s="64"/>
      <c r="O137" s="64"/>
    </row>
    <row r="138" spans="9:15" x14ac:dyDescent="0.25">
      <c r="I138" s="128"/>
      <c r="J138" s="128"/>
      <c r="K138" s="128"/>
      <c r="L138" s="128"/>
      <c r="M138" s="128"/>
      <c r="N138" s="128"/>
      <c r="O138" s="128"/>
    </row>
    <row r="139" spans="9:15" x14ac:dyDescent="0.25">
      <c r="I139" s="64"/>
      <c r="J139" s="64"/>
      <c r="K139" s="64"/>
      <c r="L139" s="64"/>
      <c r="M139" s="64"/>
      <c r="N139" s="64"/>
      <c r="O139" s="64"/>
    </row>
    <row r="140" spans="9:15" x14ac:dyDescent="0.25">
      <c r="I140" s="128"/>
      <c r="J140" s="128"/>
      <c r="K140" s="128"/>
      <c r="L140" s="128"/>
      <c r="M140" s="128"/>
      <c r="N140" s="128"/>
      <c r="O140" s="128"/>
    </row>
    <row r="141" spans="9:15" x14ac:dyDescent="0.25">
      <c r="I141" s="64"/>
      <c r="J141" s="64"/>
      <c r="K141" s="64"/>
      <c r="L141" s="64"/>
      <c r="M141" s="64"/>
      <c r="N141" s="64"/>
      <c r="O141" s="64"/>
    </row>
  </sheetData>
  <mergeCells count="5">
    <mergeCell ref="A5:H5"/>
    <mergeCell ref="A3:H3"/>
    <mergeCell ref="A1:H1"/>
    <mergeCell ref="A8:B8"/>
    <mergeCell ref="A7:B7"/>
  </mergeCells>
  <pageMargins left="0.70866141732283472" right="0.70866141732283472" top="0.74803149606299213" bottom="0.35433070866141736" header="0.31496062992125984" footer="0.31496062992125984"/>
  <pageSetup paperSize="9" scale="7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3"/>
  <sheetViews>
    <sheetView topLeftCell="A4" zoomScale="90" zoomScaleNormal="90" workbookViewId="0">
      <pane xSplit="2" ySplit="6" topLeftCell="C16" activePane="bottomRight" state="frozen"/>
      <selection activeCell="A4" sqref="A4"/>
      <selection pane="topRight" activeCell="C4" sqref="C4"/>
      <selection pane="bottomLeft" activeCell="A11" sqref="A11"/>
      <selection pane="bottomRight" activeCell="A7" sqref="A7:H29"/>
    </sheetView>
  </sheetViews>
  <sheetFormatPr defaultRowHeight="13.2" x14ac:dyDescent="0.25"/>
  <cols>
    <col min="1" max="1" width="19" style="32" customWidth="1"/>
    <col min="2" max="2" width="49.5546875" style="35" customWidth="1"/>
    <col min="3" max="3" width="16.44140625" style="36" customWidth="1"/>
    <col min="4" max="5" width="17.6640625" style="37" bestFit="1" customWidth="1"/>
    <col min="6" max="6" width="15.6640625" style="36" customWidth="1"/>
    <col min="7" max="8" width="13" style="36" customWidth="1"/>
    <col min="9" max="9" width="15.44140625" style="32" bestFit="1" customWidth="1"/>
    <col min="10" max="10" width="9.44140625" style="32" bestFit="1" customWidth="1"/>
    <col min="11" max="11" width="15.44140625" style="32" bestFit="1" customWidth="1"/>
    <col min="12" max="12" width="9.44140625" style="32" bestFit="1" customWidth="1"/>
    <col min="13" max="256" width="9.109375" style="32"/>
    <col min="257" max="257" width="19" style="32" customWidth="1"/>
    <col min="258" max="258" width="57.5546875" style="32" customWidth="1"/>
    <col min="259" max="259" width="16.44140625" style="32" customWidth="1"/>
    <col min="260" max="261" width="17.6640625" style="32" bestFit="1" customWidth="1"/>
    <col min="262" max="262" width="15.6640625" style="32" customWidth="1"/>
    <col min="263" max="263" width="15.6640625" style="32" bestFit="1" customWidth="1"/>
    <col min="264" max="264" width="19.6640625" style="32" customWidth="1"/>
    <col min="265" max="265" width="15.44140625" style="32" bestFit="1" customWidth="1"/>
    <col min="266" max="266" width="9.44140625" style="32" bestFit="1" customWidth="1"/>
    <col min="267" max="267" width="15.44140625" style="32" bestFit="1" customWidth="1"/>
    <col min="268" max="268" width="9.44140625" style="32" bestFit="1" customWidth="1"/>
    <col min="269" max="512" width="9.109375" style="32"/>
    <col min="513" max="513" width="19" style="32" customWidth="1"/>
    <col min="514" max="514" width="57.5546875" style="32" customWidth="1"/>
    <col min="515" max="515" width="16.44140625" style="32" customWidth="1"/>
    <col min="516" max="517" width="17.6640625" style="32" bestFit="1" customWidth="1"/>
    <col min="518" max="518" width="15.6640625" style="32" customWidth="1"/>
    <col min="519" max="519" width="15.6640625" style="32" bestFit="1" customWidth="1"/>
    <col min="520" max="520" width="19.6640625" style="32" customWidth="1"/>
    <col min="521" max="521" width="15.44140625" style="32" bestFit="1" customWidth="1"/>
    <col min="522" max="522" width="9.44140625" style="32" bestFit="1" customWidth="1"/>
    <col min="523" max="523" width="15.44140625" style="32" bestFit="1" customWidth="1"/>
    <col min="524" max="524" width="9.44140625" style="32" bestFit="1" customWidth="1"/>
    <col min="525" max="768" width="9.109375" style="32"/>
    <col min="769" max="769" width="19" style="32" customWidth="1"/>
    <col min="770" max="770" width="57.5546875" style="32" customWidth="1"/>
    <col min="771" max="771" width="16.44140625" style="32" customWidth="1"/>
    <col min="772" max="773" width="17.6640625" style="32" bestFit="1" customWidth="1"/>
    <col min="774" max="774" width="15.6640625" style="32" customWidth="1"/>
    <col min="775" max="775" width="15.6640625" style="32" bestFit="1" customWidth="1"/>
    <col min="776" max="776" width="19.6640625" style="32" customWidth="1"/>
    <col min="777" max="777" width="15.44140625" style="32" bestFit="1" customWidth="1"/>
    <col min="778" max="778" width="9.44140625" style="32" bestFit="1" customWidth="1"/>
    <col min="779" max="779" width="15.44140625" style="32" bestFit="1" customWidth="1"/>
    <col min="780" max="780" width="9.44140625" style="32" bestFit="1" customWidth="1"/>
    <col min="781" max="1024" width="9.109375" style="32"/>
    <col min="1025" max="1025" width="19" style="32" customWidth="1"/>
    <col min="1026" max="1026" width="57.5546875" style="32" customWidth="1"/>
    <col min="1027" max="1027" width="16.44140625" style="32" customWidth="1"/>
    <col min="1028" max="1029" width="17.6640625" style="32" bestFit="1" customWidth="1"/>
    <col min="1030" max="1030" width="15.6640625" style="32" customWidth="1"/>
    <col min="1031" max="1031" width="15.6640625" style="32" bestFit="1" customWidth="1"/>
    <col min="1032" max="1032" width="19.6640625" style="32" customWidth="1"/>
    <col min="1033" max="1033" width="15.44140625" style="32" bestFit="1" customWidth="1"/>
    <col min="1034" max="1034" width="9.44140625" style="32" bestFit="1" customWidth="1"/>
    <col min="1035" max="1035" width="15.44140625" style="32" bestFit="1" customWidth="1"/>
    <col min="1036" max="1036" width="9.44140625" style="32" bestFit="1" customWidth="1"/>
    <col min="1037" max="1280" width="9.109375" style="32"/>
    <col min="1281" max="1281" width="19" style="32" customWidth="1"/>
    <col min="1282" max="1282" width="57.5546875" style="32" customWidth="1"/>
    <col min="1283" max="1283" width="16.44140625" style="32" customWidth="1"/>
    <col min="1284" max="1285" width="17.6640625" style="32" bestFit="1" customWidth="1"/>
    <col min="1286" max="1286" width="15.6640625" style="32" customWidth="1"/>
    <col min="1287" max="1287" width="15.6640625" style="32" bestFit="1" customWidth="1"/>
    <col min="1288" max="1288" width="19.6640625" style="32" customWidth="1"/>
    <col min="1289" max="1289" width="15.44140625" style="32" bestFit="1" customWidth="1"/>
    <col min="1290" max="1290" width="9.44140625" style="32" bestFit="1" customWidth="1"/>
    <col min="1291" max="1291" width="15.44140625" style="32" bestFit="1" customWidth="1"/>
    <col min="1292" max="1292" width="9.44140625" style="32" bestFit="1" customWidth="1"/>
    <col min="1293" max="1536" width="9.109375" style="32"/>
    <col min="1537" max="1537" width="19" style="32" customWidth="1"/>
    <col min="1538" max="1538" width="57.5546875" style="32" customWidth="1"/>
    <col min="1539" max="1539" width="16.44140625" style="32" customWidth="1"/>
    <col min="1540" max="1541" width="17.6640625" style="32" bestFit="1" customWidth="1"/>
    <col min="1542" max="1542" width="15.6640625" style="32" customWidth="1"/>
    <col min="1543" max="1543" width="15.6640625" style="32" bestFit="1" customWidth="1"/>
    <col min="1544" max="1544" width="19.6640625" style="32" customWidth="1"/>
    <col min="1545" max="1545" width="15.44140625" style="32" bestFit="1" customWidth="1"/>
    <col min="1546" max="1546" width="9.44140625" style="32" bestFit="1" customWidth="1"/>
    <col min="1547" max="1547" width="15.44140625" style="32" bestFit="1" customWidth="1"/>
    <col min="1548" max="1548" width="9.44140625" style="32" bestFit="1" customWidth="1"/>
    <col min="1549" max="1792" width="9.109375" style="32"/>
    <col min="1793" max="1793" width="19" style="32" customWidth="1"/>
    <col min="1794" max="1794" width="57.5546875" style="32" customWidth="1"/>
    <col min="1795" max="1795" width="16.44140625" style="32" customWidth="1"/>
    <col min="1796" max="1797" width="17.6640625" style="32" bestFit="1" customWidth="1"/>
    <col min="1798" max="1798" width="15.6640625" style="32" customWidth="1"/>
    <col min="1799" max="1799" width="15.6640625" style="32" bestFit="1" customWidth="1"/>
    <col min="1800" max="1800" width="19.6640625" style="32" customWidth="1"/>
    <col min="1801" max="1801" width="15.44140625" style="32" bestFit="1" customWidth="1"/>
    <col min="1802" max="1802" width="9.44140625" style="32" bestFit="1" customWidth="1"/>
    <col min="1803" max="1803" width="15.44140625" style="32" bestFit="1" customWidth="1"/>
    <col min="1804" max="1804" width="9.44140625" style="32" bestFit="1" customWidth="1"/>
    <col min="1805" max="2048" width="9.109375" style="32"/>
    <col min="2049" max="2049" width="19" style="32" customWidth="1"/>
    <col min="2050" max="2050" width="57.5546875" style="32" customWidth="1"/>
    <col min="2051" max="2051" width="16.44140625" style="32" customWidth="1"/>
    <col min="2052" max="2053" width="17.6640625" style="32" bestFit="1" customWidth="1"/>
    <col min="2054" max="2054" width="15.6640625" style="32" customWidth="1"/>
    <col min="2055" max="2055" width="15.6640625" style="32" bestFit="1" customWidth="1"/>
    <col min="2056" max="2056" width="19.6640625" style="32" customWidth="1"/>
    <col min="2057" max="2057" width="15.44140625" style="32" bestFit="1" customWidth="1"/>
    <col min="2058" max="2058" width="9.44140625" style="32" bestFit="1" customWidth="1"/>
    <col min="2059" max="2059" width="15.44140625" style="32" bestFit="1" customWidth="1"/>
    <col min="2060" max="2060" width="9.44140625" style="32" bestFit="1" customWidth="1"/>
    <col min="2061" max="2304" width="9.109375" style="32"/>
    <col min="2305" max="2305" width="19" style="32" customWidth="1"/>
    <col min="2306" max="2306" width="57.5546875" style="32" customWidth="1"/>
    <col min="2307" max="2307" width="16.44140625" style="32" customWidth="1"/>
    <col min="2308" max="2309" width="17.6640625" style="32" bestFit="1" customWidth="1"/>
    <col min="2310" max="2310" width="15.6640625" style="32" customWidth="1"/>
    <col min="2311" max="2311" width="15.6640625" style="32" bestFit="1" customWidth="1"/>
    <col min="2312" max="2312" width="19.6640625" style="32" customWidth="1"/>
    <col min="2313" max="2313" width="15.44140625" style="32" bestFit="1" customWidth="1"/>
    <col min="2314" max="2314" width="9.44140625" style="32" bestFit="1" customWidth="1"/>
    <col min="2315" max="2315" width="15.44140625" style="32" bestFit="1" customWidth="1"/>
    <col min="2316" max="2316" width="9.44140625" style="32" bestFit="1" customWidth="1"/>
    <col min="2317" max="2560" width="9.109375" style="32"/>
    <col min="2561" max="2561" width="19" style="32" customWidth="1"/>
    <col min="2562" max="2562" width="57.5546875" style="32" customWidth="1"/>
    <col min="2563" max="2563" width="16.44140625" style="32" customWidth="1"/>
    <col min="2564" max="2565" width="17.6640625" style="32" bestFit="1" customWidth="1"/>
    <col min="2566" max="2566" width="15.6640625" style="32" customWidth="1"/>
    <col min="2567" max="2567" width="15.6640625" style="32" bestFit="1" customWidth="1"/>
    <col min="2568" max="2568" width="19.6640625" style="32" customWidth="1"/>
    <col min="2569" max="2569" width="15.44140625" style="32" bestFit="1" customWidth="1"/>
    <col min="2570" max="2570" width="9.44140625" style="32" bestFit="1" customWidth="1"/>
    <col min="2571" max="2571" width="15.44140625" style="32" bestFit="1" customWidth="1"/>
    <col min="2572" max="2572" width="9.44140625" style="32" bestFit="1" customWidth="1"/>
    <col min="2573" max="2816" width="9.109375" style="32"/>
    <col min="2817" max="2817" width="19" style="32" customWidth="1"/>
    <col min="2818" max="2818" width="57.5546875" style="32" customWidth="1"/>
    <col min="2819" max="2819" width="16.44140625" style="32" customWidth="1"/>
    <col min="2820" max="2821" width="17.6640625" style="32" bestFit="1" customWidth="1"/>
    <col min="2822" max="2822" width="15.6640625" style="32" customWidth="1"/>
    <col min="2823" max="2823" width="15.6640625" style="32" bestFit="1" customWidth="1"/>
    <col min="2824" max="2824" width="19.6640625" style="32" customWidth="1"/>
    <col min="2825" max="2825" width="15.44140625" style="32" bestFit="1" customWidth="1"/>
    <col min="2826" max="2826" width="9.44140625" style="32" bestFit="1" customWidth="1"/>
    <col min="2827" max="2827" width="15.44140625" style="32" bestFit="1" customWidth="1"/>
    <col min="2828" max="2828" width="9.44140625" style="32" bestFit="1" customWidth="1"/>
    <col min="2829" max="3072" width="9.109375" style="32"/>
    <col min="3073" max="3073" width="19" style="32" customWidth="1"/>
    <col min="3074" max="3074" width="57.5546875" style="32" customWidth="1"/>
    <col min="3075" max="3075" width="16.44140625" style="32" customWidth="1"/>
    <col min="3076" max="3077" width="17.6640625" style="32" bestFit="1" customWidth="1"/>
    <col min="3078" max="3078" width="15.6640625" style="32" customWidth="1"/>
    <col min="3079" max="3079" width="15.6640625" style="32" bestFit="1" customWidth="1"/>
    <col min="3080" max="3080" width="19.6640625" style="32" customWidth="1"/>
    <col min="3081" max="3081" width="15.44140625" style="32" bestFit="1" customWidth="1"/>
    <col min="3082" max="3082" width="9.44140625" style="32" bestFit="1" customWidth="1"/>
    <col min="3083" max="3083" width="15.44140625" style="32" bestFit="1" customWidth="1"/>
    <col min="3084" max="3084" width="9.44140625" style="32" bestFit="1" customWidth="1"/>
    <col min="3085" max="3328" width="9.109375" style="32"/>
    <col min="3329" max="3329" width="19" style="32" customWidth="1"/>
    <col min="3330" max="3330" width="57.5546875" style="32" customWidth="1"/>
    <col min="3331" max="3331" width="16.44140625" style="32" customWidth="1"/>
    <col min="3332" max="3333" width="17.6640625" style="32" bestFit="1" customWidth="1"/>
    <col min="3334" max="3334" width="15.6640625" style="32" customWidth="1"/>
    <col min="3335" max="3335" width="15.6640625" style="32" bestFit="1" customWidth="1"/>
    <col min="3336" max="3336" width="19.6640625" style="32" customWidth="1"/>
    <col min="3337" max="3337" width="15.44140625" style="32" bestFit="1" customWidth="1"/>
    <col min="3338" max="3338" width="9.44140625" style="32" bestFit="1" customWidth="1"/>
    <col min="3339" max="3339" width="15.44140625" style="32" bestFit="1" customWidth="1"/>
    <col min="3340" max="3340" width="9.44140625" style="32" bestFit="1" customWidth="1"/>
    <col min="3341" max="3584" width="9.109375" style="32"/>
    <col min="3585" max="3585" width="19" style="32" customWidth="1"/>
    <col min="3586" max="3586" width="57.5546875" style="32" customWidth="1"/>
    <col min="3587" max="3587" width="16.44140625" style="32" customWidth="1"/>
    <col min="3588" max="3589" width="17.6640625" style="32" bestFit="1" customWidth="1"/>
    <col min="3590" max="3590" width="15.6640625" style="32" customWidth="1"/>
    <col min="3591" max="3591" width="15.6640625" style="32" bestFit="1" customWidth="1"/>
    <col min="3592" max="3592" width="19.6640625" style="32" customWidth="1"/>
    <col min="3593" max="3593" width="15.44140625" style="32" bestFit="1" customWidth="1"/>
    <col min="3594" max="3594" width="9.44140625" style="32" bestFit="1" customWidth="1"/>
    <col min="3595" max="3595" width="15.44140625" style="32" bestFit="1" customWidth="1"/>
    <col min="3596" max="3596" width="9.44140625" style="32" bestFit="1" customWidth="1"/>
    <col min="3597" max="3840" width="9.109375" style="32"/>
    <col min="3841" max="3841" width="19" style="32" customWidth="1"/>
    <col min="3842" max="3842" width="57.5546875" style="32" customWidth="1"/>
    <col min="3843" max="3843" width="16.44140625" style="32" customWidth="1"/>
    <col min="3844" max="3845" width="17.6640625" style="32" bestFit="1" customWidth="1"/>
    <col min="3846" max="3846" width="15.6640625" style="32" customWidth="1"/>
    <col min="3847" max="3847" width="15.6640625" style="32" bestFit="1" customWidth="1"/>
    <col min="3848" max="3848" width="19.6640625" style="32" customWidth="1"/>
    <col min="3849" max="3849" width="15.44140625" style="32" bestFit="1" customWidth="1"/>
    <col min="3850" max="3850" width="9.44140625" style="32" bestFit="1" customWidth="1"/>
    <col min="3851" max="3851" width="15.44140625" style="32" bestFit="1" customWidth="1"/>
    <col min="3852" max="3852" width="9.44140625" style="32" bestFit="1" customWidth="1"/>
    <col min="3853" max="4096" width="9.109375" style="32"/>
    <col min="4097" max="4097" width="19" style="32" customWidth="1"/>
    <col min="4098" max="4098" width="57.5546875" style="32" customWidth="1"/>
    <col min="4099" max="4099" width="16.44140625" style="32" customWidth="1"/>
    <col min="4100" max="4101" width="17.6640625" style="32" bestFit="1" customWidth="1"/>
    <col min="4102" max="4102" width="15.6640625" style="32" customWidth="1"/>
    <col min="4103" max="4103" width="15.6640625" style="32" bestFit="1" customWidth="1"/>
    <col min="4104" max="4104" width="19.6640625" style="32" customWidth="1"/>
    <col min="4105" max="4105" width="15.44140625" style="32" bestFit="1" customWidth="1"/>
    <col min="4106" max="4106" width="9.44140625" style="32" bestFit="1" customWidth="1"/>
    <col min="4107" max="4107" width="15.44140625" style="32" bestFit="1" customWidth="1"/>
    <col min="4108" max="4108" width="9.44140625" style="32" bestFit="1" customWidth="1"/>
    <col min="4109" max="4352" width="9.109375" style="32"/>
    <col min="4353" max="4353" width="19" style="32" customWidth="1"/>
    <col min="4354" max="4354" width="57.5546875" style="32" customWidth="1"/>
    <col min="4355" max="4355" width="16.44140625" style="32" customWidth="1"/>
    <col min="4356" max="4357" width="17.6640625" style="32" bestFit="1" customWidth="1"/>
    <col min="4358" max="4358" width="15.6640625" style="32" customWidth="1"/>
    <col min="4359" max="4359" width="15.6640625" style="32" bestFit="1" customWidth="1"/>
    <col min="4360" max="4360" width="19.6640625" style="32" customWidth="1"/>
    <col min="4361" max="4361" width="15.44140625" style="32" bestFit="1" customWidth="1"/>
    <col min="4362" max="4362" width="9.44140625" style="32" bestFit="1" customWidth="1"/>
    <col min="4363" max="4363" width="15.44140625" style="32" bestFit="1" customWidth="1"/>
    <col min="4364" max="4364" width="9.44140625" style="32" bestFit="1" customWidth="1"/>
    <col min="4365" max="4608" width="9.109375" style="32"/>
    <col min="4609" max="4609" width="19" style="32" customWidth="1"/>
    <col min="4610" max="4610" width="57.5546875" style="32" customWidth="1"/>
    <col min="4611" max="4611" width="16.44140625" style="32" customWidth="1"/>
    <col min="4612" max="4613" width="17.6640625" style="32" bestFit="1" customWidth="1"/>
    <col min="4614" max="4614" width="15.6640625" style="32" customWidth="1"/>
    <col min="4615" max="4615" width="15.6640625" style="32" bestFit="1" customWidth="1"/>
    <col min="4616" max="4616" width="19.6640625" style="32" customWidth="1"/>
    <col min="4617" max="4617" width="15.44140625" style="32" bestFit="1" customWidth="1"/>
    <col min="4618" max="4618" width="9.44140625" style="32" bestFit="1" customWidth="1"/>
    <col min="4619" max="4619" width="15.44140625" style="32" bestFit="1" customWidth="1"/>
    <col min="4620" max="4620" width="9.44140625" style="32" bestFit="1" customWidth="1"/>
    <col min="4621" max="4864" width="9.109375" style="32"/>
    <col min="4865" max="4865" width="19" style="32" customWidth="1"/>
    <col min="4866" max="4866" width="57.5546875" style="32" customWidth="1"/>
    <col min="4867" max="4867" width="16.44140625" style="32" customWidth="1"/>
    <col min="4868" max="4869" width="17.6640625" style="32" bestFit="1" customWidth="1"/>
    <col min="4870" max="4870" width="15.6640625" style="32" customWidth="1"/>
    <col min="4871" max="4871" width="15.6640625" style="32" bestFit="1" customWidth="1"/>
    <col min="4872" max="4872" width="19.6640625" style="32" customWidth="1"/>
    <col min="4873" max="4873" width="15.44140625" style="32" bestFit="1" customWidth="1"/>
    <col min="4874" max="4874" width="9.44140625" style="32" bestFit="1" customWidth="1"/>
    <col min="4875" max="4875" width="15.44140625" style="32" bestFit="1" customWidth="1"/>
    <col min="4876" max="4876" width="9.44140625" style="32" bestFit="1" customWidth="1"/>
    <col min="4877" max="5120" width="9.109375" style="32"/>
    <col min="5121" max="5121" width="19" style="32" customWidth="1"/>
    <col min="5122" max="5122" width="57.5546875" style="32" customWidth="1"/>
    <col min="5123" max="5123" width="16.44140625" style="32" customWidth="1"/>
    <col min="5124" max="5125" width="17.6640625" style="32" bestFit="1" customWidth="1"/>
    <col min="5126" max="5126" width="15.6640625" style="32" customWidth="1"/>
    <col min="5127" max="5127" width="15.6640625" style="32" bestFit="1" customWidth="1"/>
    <col min="5128" max="5128" width="19.6640625" style="32" customWidth="1"/>
    <col min="5129" max="5129" width="15.44140625" style="32" bestFit="1" customWidth="1"/>
    <col min="5130" max="5130" width="9.44140625" style="32" bestFit="1" customWidth="1"/>
    <col min="5131" max="5131" width="15.44140625" style="32" bestFit="1" customWidth="1"/>
    <col min="5132" max="5132" width="9.44140625" style="32" bestFit="1" customWidth="1"/>
    <col min="5133" max="5376" width="9.109375" style="32"/>
    <col min="5377" max="5377" width="19" style="32" customWidth="1"/>
    <col min="5378" max="5378" width="57.5546875" style="32" customWidth="1"/>
    <col min="5379" max="5379" width="16.44140625" style="32" customWidth="1"/>
    <col min="5380" max="5381" width="17.6640625" style="32" bestFit="1" customWidth="1"/>
    <col min="5382" max="5382" width="15.6640625" style="32" customWidth="1"/>
    <col min="5383" max="5383" width="15.6640625" style="32" bestFit="1" customWidth="1"/>
    <col min="5384" max="5384" width="19.6640625" style="32" customWidth="1"/>
    <col min="5385" max="5385" width="15.44140625" style="32" bestFit="1" customWidth="1"/>
    <col min="5386" max="5386" width="9.44140625" style="32" bestFit="1" customWidth="1"/>
    <col min="5387" max="5387" width="15.44140625" style="32" bestFit="1" customWidth="1"/>
    <col min="5388" max="5388" width="9.44140625" style="32" bestFit="1" customWidth="1"/>
    <col min="5389" max="5632" width="9.109375" style="32"/>
    <col min="5633" max="5633" width="19" style="32" customWidth="1"/>
    <col min="5634" max="5634" width="57.5546875" style="32" customWidth="1"/>
    <col min="5635" max="5635" width="16.44140625" style="32" customWidth="1"/>
    <col min="5636" max="5637" width="17.6640625" style="32" bestFit="1" customWidth="1"/>
    <col min="5638" max="5638" width="15.6640625" style="32" customWidth="1"/>
    <col min="5639" max="5639" width="15.6640625" style="32" bestFit="1" customWidth="1"/>
    <col min="5640" max="5640" width="19.6640625" style="32" customWidth="1"/>
    <col min="5641" max="5641" width="15.44140625" style="32" bestFit="1" customWidth="1"/>
    <col min="5642" max="5642" width="9.44140625" style="32" bestFit="1" customWidth="1"/>
    <col min="5643" max="5643" width="15.44140625" style="32" bestFit="1" customWidth="1"/>
    <col min="5644" max="5644" width="9.44140625" style="32" bestFit="1" customWidth="1"/>
    <col min="5645" max="5888" width="9.109375" style="32"/>
    <col min="5889" max="5889" width="19" style="32" customWidth="1"/>
    <col min="5890" max="5890" width="57.5546875" style="32" customWidth="1"/>
    <col min="5891" max="5891" width="16.44140625" style="32" customWidth="1"/>
    <col min="5892" max="5893" width="17.6640625" style="32" bestFit="1" customWidth="1"/>
    <col min="5894" max="5894" width="15.6640625" style="32" customWidth="1"/>
    <col min="5895" max="5895" width="15.6640625" style="32" bestFit="1" customWidth="1"/>
    <col min="5896" max="5896" width="19.6640625" style="32" customWidth="1"/>
    <col min="5897" max="5897" width="15.44140625" style="32" bestFit="1" customWidth="1"/>
    <col min="5898" max="5898" width="9.44140625" style="32" bestFit="1" customWidth="1"/>
    <col min="5899" max="5899" width="15.44140625" style="32" bestFit="1" customWidth="1"/>
    <col min="5900" max="5900" width="9.44140625" style="32" bestFit="1" customWidth="1"/>
    <col min="5901" max="6144" width="9.109375" style="32"/>
    <col min="6145" max="6145" width="19" style="32" customWidth="1"/>
    <col min="6146" max="6146" width="57.5546875" style="32" customWidth="1"/>
    <col min="6147" max="6147" width="16.44140625" style="32" customWidth="1"/>
    <col min="6148" max="6149" width="17.6640625" style="32" bestFit="1" customWidth="1"/>
    <col min="6150" max="6150" width="15.6640625" style="32" customWidth="1"/>
    <col min="6151" max="6151" width="15.6640625" style="32" bestFit="1" customWidth="1"/>
    <col min="6152" max="6152" width="19.6640625" style="32" customWidth="1"/>
    <col min="6153" max="6153" width="15.44140625" style="32" bestFit="1" customWidth="1"/>
    <col min="6154" max="6154" width="9.44140625" style="32" bestFit="1" customWidth="1"/>
    <col min="6155" max="6155" width="15.44140625" style="32" bestFit="1" customWidth="1"/>
    <col min="6156" max="6156" width="9.44140625" style="32" bestFit="1" customWidth="1"/>
    <col min="6157" max="6400" width="9.109375" style="32"/>
    <col min="6401" max="6401" width="19" style="32" customWidth="1"/>
    <col min="6402" max="6402" width="57.5546875" style="32" customWidth="1"/>
    <col min="6403" max="6403" width="16.44140625" style="32" customWidth="1"/>
    <col min="6404" max="6405" width="17.6640625" style="32" bestFit="1" customWidth="1"/>
    <col min="6406" max="6406" width="15.6640625" style="32" customWidth="1"/>
    <col min="6407" max="6407" width="15.6640625" style="32" bestFit="1" customWidth="1"/>
    <col min="6408" max="6408" width="19.6640625" style="32" customWidth="1"/>
    <col min="6409" max="6409" width="15.44140625" style="32" bestFit="1" customWidth="1"/>
    <col min="6410" max="6410" width="9.44140625" style="32" bestFit="1" customWidth="1"/>
    <col min="6411" max="6411" width="15.44140625" style="32" bestFit="1" customWidth="1"/>
    <col min="6412" max="6412" width="9.44140625" style="32" bestFit="1" customWidth="1"/>
    <col min="6413" max="6656" width="9.109375" style="32"/>
    <col min="6657" max="6657" width="19" style="32" customWidth="1"/>
    <col min="6658" max="6658" width="57.5546875" style="32" customWidth="1"/>
    <col min="6659" max="6659" width="16.44140625" style="32" customWidth="1"/>
    <col min="6660" max="6661" width="17.6640625" style="32" bestFit="1" customWidth="1"/>
    <col min="6662" max="6662" width="15.6640625" style="32" customWidth="1"/>
    <col min="6663" max="6663" width="15.6640625" style="32" bestFit="1" customWidth="1"/>
    <col min="6664" max="6664" width="19.6640625" style="32" customWidth="1"/>
    <col min="6665" max="6665" width="15.44140625" style="32" bestFit="1" customWidth="1"/>
    <col min="6666" max="6666" width="9.44140625" style="32" bestFit="1" customWidth="1"/>
    <col min="6667" max="6667" width="15.44140625" style="32" bestFit="1" customWidth="1"/>
    <col min="6668" max="6668" width="9.44140625" style="32" bestFit="1" customWidth="1"/>
    <col min="6669" max="6912" width="9.109375" style="32"/>
    <col min="6913" max="6913" width="19" style="32" customWidth="1"/>
    <col min="6914" max="6914" width="57.5546875" style="32" customWidth="1"/>
    <col min="6915" max="6915" width="16.44140625" style="32" customWidth="1"/>
    <col min="6916" max="6917" width="17.6640625" style="32" bestFit="1" customWidth="1"/>
    <col min="6918" max="6918" width="15.6640625" style="32" customWidth="1"/>
    <col min="6919" max="6919" width="15.6640625" style="32" bestFit="1" customWidth="1"/>
    <col min="6920" max="6920" width="19.6640625" style="32" customWidth="1"/>
    <col min="6921" max="6921" width="15.44140625" style="32" bestFit="1" customWidth="1"/>
    <col min="6922" max="6922" width="9.44140625" style="32" bestFit="1" customWidth="1"/>
    <col min="6923" max="6923" width="15.44140625" style="32" bestFit="1" customWidth="1"/>
    <col min="6924" max="6924" width="9.44140625" style="32" bestFit="1" customWidth="1"/>
    <col min="6925" max="7168" width="9.109375" style="32"/>
    <col min="7169" max="7169" width="19" style="32" customWidth="1"/>
    <col min="7170" max="7170" width="57.5546875" style="32" customWidth="1"/>
    <col min="7171" max="7171" width="16.44140625" style="32" customWidth="1"/>
    <col min="7172" max="7173" width="17.6640625" style="32" bestFit="1" customWidth="1"/>
    <col min="7174" max="7174" width="15.6640625" style="32" customWidth="1"/>
    <col min="7175" max="7175" width="15.6640625" style="32" bestFit="1" customWidth="1"/>
    <col min="7176" max="7176" width="19.6640625" style="32" customWidth="1"/>
    <col min="7177" max="7177" width="15.44140625" style="32" bestFit="1" customWidth="1"/>
    <col min="7178" max="7178" width="9.44140625" style="32" bestFit="1" customWidth="1"/>
    <col min="7179" max="7179" width="15.44140625" style="32" bestFit="1" customWidth="1"/>
    <col min="7180" max="7180" width="9.44140625" style="32" bestFit="1" customWidth="1"/>
    <col min="7181" max="7424" width="9.109375" style="32"/>
    <col min="7425" max="7425" width="19" style="32" customWidth="1"/>
    <col min="7426" max="7426" width="57.5546875" style="32" customWidth="1"/>
    <col min="7427" max="7427" width="16.44140625" style="32" customWidth="1"/>
    <col min="7428" max="7429" width="17.6640625" style="32" bestFit="1" customWidth="1"/>
    <col min="7430" max="7430" width="15.6640625" style="32" customWidth="1"/>
    <col min="7431" max="7431" width="15.6640625" style="32" bestFit="1" customWidth="1"/>
    <col min="7432" max="7432" width="19.6640625" style="32" customWidth="1"/>
    <col min="7433" max="7433" width="15.44140625" style="32" bestFit="1" customWidth="1"/>
    <col min="7434" max="7434" width="9.44140625" style="32" bestFit="1" customWidth="1"/>
    <col min="7435" max="7435" width="15.44140625" style="32" bestFit="1" customWidth="1"/>
    <col min="7436" max="7436" width="9.44140625" style="32" bestFit="1" customWidth="1"/>
    <col min="7437" max="7680" width="9.109375" style="32"/>
    <col min="7681" max="7681" width="19" style="32" customWidth="1"/>
    <col min="7682" max="7682" width="57.5546875" style="32" customWidth="1"/>
    <col min="7683" max="7683" width="16.44140625" style="32" customWidth="1"/>
    <col min="7684" max="7685" width="17.6640625" style="32" bestFit="1" customWidth="1"/>
    <col min="7686" max="7686" width="15.6640625" style="32" customWidth="1"/>
    <col min="7687" max="7687" width="15.6640625" style="32" bestFit="1" customWidth="1"/>
    <col min="7688" max="7688" width="19.6640625" style="32" customWidth="1"/>
    <col min="7689" max="7689" width="15.44140625" style="32" bestFit="1" customWidth="1"/>
    <col min="7690" max="7690" width="9.44140625" style="32" bestFit="1" customWidth="1"/>
    <col min="7691" max="7691" width="15.44140625" style="32" bestFit="1" customWidth="1"/>
    <col min="7692" max="7692" width="9.44140625" style="32" bestFit="1" customWidth="1"/>
    <col min="7693" max="7936" width="9.109375" style="32"/>
    <col min="7937" max="7937" width="19" style="32" customWidth="1"/>
    <col min="7938" max="7938" width="57.5546875" style="32" customWidth="1"/>
    <col min="7939" max="7939" width="16.44140625" style="32" customWidth="1"/>
    <col min="7940" max="7941" width="17.6640625" style="32" bestFit="1" customWidth="1"/>
    <col min="7942" max="7942" width="15.6640625" style="32" customWidth="1"/>
    <col min="7943" max="7943" width="15.6640625" style="32" bestFit="1" customWidth="1"/>
    <col min="7944" max="7944" width="19.6640625" style="32" customWidth="1"/>
    <col min="7945" max="7945" width="15.44140625" style="32" bestFit="1" customWidth="1"/>
    <col min="7946" max="7946" width="9.44140625" style="32" bestFit="1" customWidth="1"/>
    <col min="7947" max="7947" width="15.44140625" style="32" bestFit="1" customWidth="1"/>
    <col min="7948" max="7948" width="9.44140625" style="32" bestFit="1" customWidth="1"/>
    <col min="7949" max="8192" width="9.109375" style="32"/>
    <col min="8193" max="8193" width="19" style="32" customWidth="1"/>
    <col min="8194" max="8194" width="57.5546875" style="32" customWidth="1"/>
    <col min="8195" max="8195" width="16.44140625" style="32" customWidth="1"/>
    <col min="8196" max="8197" width="17.6640625" style="32" bestFit="1" customWidth="1"/>
    <col min="8198" max="8198" width="15.6640625" style="32" customWidth="1"/>
    <col min="8199" max="8199" width="15.6640625" style="32" bestFit="1" customWidth="1"/>
    <col min="8200" max="8200" width="19.6640625" style="32" customWidth="1"/>
    <col min="8201" max="8201" width="15.44140625" style="32" bestFit="1" customWidth="1"/>
    <col min="8202" max="8202" width="9.44140625" style="32" bestFit="1" customWidth="1"/>
    <col min="8203" max="8203" width="15.44140625" style="32" bestFit="1" customWidth="1"/>
    <col min="8204" max="8204" width="9.44140625" style="32" bestFit="1" customWidth="1"/>
    <col min="8205" max="8448" width="9.109375" style="32"/>
    <col min="8449" max="8449" width="19" style="32" customWidth="1"/>
    <col min="8450" max="8450" width="57.5546875" style="32" customWidth="1"/>
    <col min="8451" max="8451" width="16.44140625" style="32" customWidth="1"/>
    <col min="8452" max="8453" width="17.6640625" style="32" bestFit="1" customWidth="1"/>
    <col min="8454" max="8454" width="15.6640625" style="32" customWidth="1"/>
    <col min="8455" max="8455" width="15.6640625" style="32" bestFit="1" customWidth="1"/>
    <col min="8456" max="8456" width="19.6640625" style="32" customWidth="1"/>
    <col min="8457" max="8457" width="15.44140625" style="32" bestFit="1" customWidth="1"/>
    <col min="8458" max="8458" width="9.44140625" style="32" bestFit="1" customWidth="1"/>
    <col min="8459" max="8459" width="15.44140625" style="32" bestFit="1" customWidth="1"/>
    <col min="8460" max="8460" width="9.44140625" style="32" bestFit="1" customWidth="1"/>
    <col min="8461" max="8704" width="9.109375" style="32"/>
    <col min="8705" max="8705" width="19" style="32" customWidth="1"/>
    <col min="8706" max="8706" width="57.5546875" style="32" customWidth="1"/>
    <col min="8707" max="8707" width="16.44140625" style="32" customWidth="1"/>
    <col min="8708" max="8709" width="17.6640625" style="32" bestFit="1" customWidth="1"/>
    <col min="8710" max="8710" width="15.6640625" style="32" customWidth="1"/>
    <col min="8711" max="8711" width="15.6640625" style="32" bestFit="1" customWidth="1"/>
    <col min="8712" max="8712" width="19.6640625" style="32" customWidth="1"/>
    <col min="8713" max="8713" width="15.44140625" style="32" bestFit="1" customWidth="1"/>
    <col min="8714" max="8714" width="9.44140625" style="32" bestFit="1" customWidth="1"/>
    <col min="8715" max="8715" width="15.44140625" style="32" bestFit="1" customWidth="1"/>
    <col min="8716" max="8716" width="9.44140625" style="32" bestFit="1" customWidth="1"/>
    <col min="8717" max="8960" width="9.109375" style="32"/>
    <col min="8961" max="8961" width="19" style="32" customWidth="1"/>
    <col min="8962" max="8962" width="57.5546875" style="32" customWidth="1"/>
    <col min="8963" max="8963" width="16.44140625" style="32" customWidth="1"/>
    <col min="8964" max="8965" width="17.6640625" style="32" bestFit="1" customWidth="1"/>
    <col min="8966" max="8966" width="15.6640625" style="32" customWidth="1"/>
    <col min="8967" max="8967" width="15.6640625" style="32" bestFit="1" customWidth="1"/>
    <col min="8968" max="8968" width="19.6640625" style="32" customWidth="1"/>
    <col min="8969" max="8969" width="15.44140625" style="32" bestFit="1" customWidth="1"/>
    <col min="8970" max="8970" width="9.44140625" style="32" bestFit="1" customWidth="1"/>
    <col min="8971" max="8971" width="15.44140625" style="32" bestFit="1" customWidth="1"/>
    <col min="8972" max="8972" width="9.44140625" style="32" bestFit="1" customWidth="1"/>
    <col min="8973" max="9216" width="9.109375" style="32"/>
    <col min="9217" max="9217" width="19" style="32" customWidth="1"/>
    <col min="9218" max="9218" width="57.5546875" style="32" customWidth="1"/>
    <col min="9219" max="9219" width="16.44140625" style="32" customWidth="1"/>
    <col min="9220" max="9221" width="17.6640625" style="32" bestFit="1" customWidth="1"/>
    <col min="9222" max="9222" width="15.6640625" style="32" customWidth="1"/>
    <col min="9223" max="9223" width="15.6640625" style="32" bestFit="1" customWidth="1"/>
    <col min="9224" max="9224" width="19.6640625" style="32" customWidth="1"/>
    <col min="9225" max="9225" width="15.44140625" style="32" bestFit="1" customWidth="1"/>
    <col min="9226" max="9226" width="9.44140625" style="32" bestFit="1" customWidth="1"/>
    <col min="9227" max="9227" width="15.44140625" style="32" bestFit="1" customWidth="1"/>
    <col min="9228" max="9228" width="9.44140625" style="32" bestFit="1" customWidth="1"/>
    <col min="9229" max="9472" width="9.109375" style="32"/>
    <col min="9473" max="9473" width="19" style="32" customWidth="1"/>
    <col min="9474" max="9474" width="57.5546875" style="32" customWidth="1"/>
    <col min="9475" max="9475" width="16.44140625" style="32" customWidth="1"/>
    <col min="9476" max="9477" width="17.6640625" style="32" bestFit="1" customWidth="1"/>
    <col min="9478" max="9478" width="15.6640625" style="32" customWidth="1"/>
    <col min="9479" max="9479" width="15.6640625" style="32" bestFit="1" customWidth="1"/>
    <col min="9480" max="9480" width="19.6640625" style="32" customWidth="1"/>
    <col min="9481" max="9481" width="15.44140625" style="32" bestFit="1" customWidth="1"/>
    <col min="9482" max="9482" width="9.44140625" style="32" bestFit="1" customWidth="1"/>
    <col min="9483" max="9483" width="15.44140625" style="32" bestFit="1" customWidth="1"/>
    <col min="9484" max="9484" width="9.44140625" style="32" bestFit="1" customWidth="1"/>
    <col min="9485" max="9728" width="9.109375" style="32"/>
    <col min="9729" max="9729" width="19" style="32" customWidth="1"/>
    <col min="9730" max="9730" width="57.5546875" style="32" customWidth="1"/>
    <col min="9731" max="9731" width="16.44140625" style="32" customWidth="1"/>
    <col min="9732" max="9733" width="17.6640625" style="32" bestFit="1" customWidth="1"/>
    <col min="9734" max="9734" width="15.6640625" style="32" customWidth="1"/>
    <col min="9735" max="9735" width="15.6640625" style="32" bestFit="1" customWidth="1"/>
    <col min="9736" max="9736" width="19.6640625" style="32" customWidth="1"/>
    <col min="9737" max="9737" width="15.44140625" style="32" bestFit="1" customWidth="1"/>
    <col min="9738" max="9738" width="9.44140625" style="32" bestFit="1" customWidth="1"/>
    <col min="9739" max="9739" width="15.44140625" style="32" bestFit="1" customWidth="1"/>
    <col min="9740" max="9740" width="9.44140625" style="32" bestFit="1" customWidth="1"/>
    <col min="9741" max="9984" width="9.109375" style="32"/>
    <col min="9985" max="9985" width="19" style="32" customWidth="1"/>
    <col min="9986" max="9986" width="57.5546875" style="32" customWidth="1"/>
    <col min="9987" max="9987" width="16.44140625" style="32" customWidth="1"/>
    <col min="9988" max="9989" width="17.6640625" style="32" bestFit="1" customWidth="1"/>
    <col min="9990" max="9990" width="15.6640625" style="32" customWidth="1"/>
    <col min="9991" max="9991" width="15.6640625" style="32" bestFit="1" customWidth="1"/>
    <col min="9992" max="9992" width="19.6640625" style="32" customWidth="1"/>
    <col min="9993" max="9993" width="15.44140625" style="32" bestFit="1" customWidth="1"/>
    <col min="9994" max="9994" width="9.44140625" style="32" bestFit="1" customWidth="1"/>
    <col min="9995" max="9995" width="15.44140625" style="32" bestFit="1" customWidth="1"/>
    <col min="9996" max="9996" width="9.44140625" style="32" bestFit="1" customWidth="1"/>
    <col min="9997" max="10240" width="9.109375" style="32"/>
    <col min="10241" max="10241" width="19" style="32" customWidth="1"/>
    <col min="10242" max="10242" width="57.5546875" style="32" customWidth="1"/>
    <col min="10243" max="10243" width="16.44140625" style="32" customWidth="1"/>
    <col min="10244" max="10245" width="17.6640625" style="32" bestFit="1" customWidth="1"/>
    <col min="10246" max="10246" width="15.6640625" style="32" customWidth="1"/>
    <col min="10247" max="10247" width="15.6640625" style="32" bestFit="1" customWidth="1"/>
    <col min="10248" max="10248" width="19.6640625" style="32" customWidth="1"/>
    <col min="10249" max="10249" width="15.44140625" style="32" bestFit="1" customWidth="1"/>
    <col min="10250" max="10250" width="9.44140625" style="32" bestFit="1" customWidth="1"/>
    <col min="10251" max="10251" width="15.44140625" style="32" bestFit="1" customWidth="1"/>
    <col min="10252" max="10252" width="9.44140625" style="32" bestFit="1" customWidth="1"/>
    <col min="10253" max="10496" width="9.109375" style="32"/>
    <col min="10497" max="10497" width="19" style="32" customWidth="1"/>
    <col min="10498" max="10498" width="57.5546875" style="32" customWidth="1"/>
    <col min="10499" max="10499" width="16.44140625" style="32" customWidth="1"/>
    <col min="10500" max="10501" width="17.6640625" style="32" bestFit="1" customWidth="1"/>
    <col min="10502" max="10502" width="15.6640625" style="32" customWidth="1"/>
    <col min="10503" max="10503" width="15.6640625" style="32" bestFit="1" customWidth="1"/>
    <col min="10504" max="10504" width="19.6640625" style="32" customWidth="1"/>
    <col min="10505" max="10505" width="15.44140625" style="32" bestFit="1" customWidth="1"/>
    <col min="10506" max="10506" width="9.44140625" style="32" bestFit="1" customWidth="1"/>
    <col min="10507" max="10507" width="15.44140625" style="32" bestFit="1" customWidth="1"/>
    <col min="10508" max="10508" width="9.44140625" style="32" bestFit="1" customWidth="1"/>
    <col min="10509" max="10752" width="9.109375" style="32"/>
    <col min="10753" max="10753" width="19" style="32" customWidth="1"/>
    <col min="10754" max="10754" width="57.5546875" style="32" customWidth="1"/>
    <col min="10755" max="10755" width="16.44140625" style="32" customWidth="1"/>
    <col min="10756" max="10757" width="17.6640625" style="32" bestFit="1" customWidth="1"/>
    <col min="10758" max="10758" width="15.6640625" style="32" customWidth="1"/>
    <col min="10759" max="10759" width="15.6640625" style="32" bestFit="1" customWidth="1"/>
    <col min="10760" max="10760" width="19.6640625" style="32" customWidth="1"/>
    <col min="10761" max="10761" width="15.44140625" style="32" bestFit="1" customWidth="1"/>
    <col min="10762" max="10762" width="9.44140625" style="32" bestFit="1" customWidth="1"/>
    <col min="10763" max="10763" width="15.44140625" style="32" bestFit="1" customWidth="1"/>
    <col min="10764" max="10764" width="9.44140625" style="32" bestFit="1" customWidth="1"/>
    <col min="10765" max="11008" width="9.109375" style="32"/>
    <col min="11009" max="11009" width="19" style="32" customWidth="1"/>
    <col min="11010" max="11010" width="57.5546875" style="32" customWidth="1"/>
    <col min="11011" max="11011" width="16.44140625" style="32" customWidth="1"/>
    <col min="11012" max="11013" width="17.6640625" style="32" bestFit="1" customWidth="1"/>
    <col min="11014" max="11014" width="15.6640625" style="32" customWidth="1"/>
    <col min="11015" max="11015" width="15.6640625" style="32" bestFit="1" customWidth="1"/>
    <col min="11016" max="11016" width="19.6640625" style="32" customWidth="1"/>
    <col min="11017" max="11017" width="15.44140625" style="32" bestFit="1" customWidth="1"/>
    <col min="11018" max="11018" width="9.44140625" style="32" bestFit="1" customWidth="1"/>
    <col min="11019" max="11019" width="15.44140625" style="32" bestFit="1" customWidth="1"/>
    <col min="11020" max="11020" width="9.44140625" style="32" bestFit="1" customWidth="1"/>
    <col min="11021" max="11264" width="9.109375" style="32"/>
    <col min="11265" max="11265" width="19" style="32" customWidth="1"/>
    <col min="11266" max="11266" width="57.5546875" style="32" customWidth="1"/>
    <col min="11267" max="11267" width="16.44140625" style="32" customWidth="1"/>
    <col min="11268" max="11269" width="17.6640625" style="32" bestFit="1" customWidth="1"/>
    <col min="11270" max="11270" width="15.6640625" style="32" customWidth="1"/>
    <col min="11271" max="11271" width="15.6640625" style="32" bestFit="1" customWidth="1"/>
    <col min="11272" max="11272" width="19.6640625" style="32" customWidth="1"/>
    <col min="11273" max="11273" width="15.44140625" style="32" bestFit="1" customWidth="1"/>
    <col min="11274" max="11274" width="9.44140625" style="32" bestFit="1" customWidth="1"/>
    <col min="11275" max="11275" width="15.44140625" style="32" bestFit="1" customWidth="1"/>
    <col min="11276" max="11276" width="9.44140625" style="32" bestFit="1" customWidth="1"/>
    <col min="11277" max="11520" width="9.109375" style="32"/>
    <col min="11521" max="11521" width="19" style="32" customWidth="1"/>
    <col min="11522" max="11522" width="57.5546875" style="32" customWidth="1"/>
    <col min="11523" max="11523" width="16.44140625" style="32" customWidth="1"/>
    <col min="11524" max="11525" width="17.6640625" style="32" bestFit="1" customWidth="1"/>
    <col min="11526" max="11526" width="15.6640625" style="32" customWidth="1"/>
    <col min="11527" max="11527" width="15.6640625" style="32" bestFit="1" customWidth="1"/>
    <col min="11528" max="11528" width="19.6640625" style="32" customWidth="1"/>
    <col min="11529" max="11529" width="15.44140625" style="32" bestFit="1" customWidth="1"/>
    <col min="11530" max="11530" width="9.44140625" style="32" bestFit="1" customWidth="1"/>
    <col min="11531" max="11531" width="15.44140625" style="32" bestFit="1" customWidth="1"/>
    <col min="11532" max="11532" width="9.44140625" style="32" bestFit="1" customWidth="1"/>
    <col min="11533" max="11776" width="9.109375" style="32"/>
    <col min="11777" max="11777" width="19" style="32" customWidth="1"/>
    <col min="11778" max="11778" width="57.5546875" style="32" customWidth="1"/>
    <col min="11779" max="11779" width="16.44140625" style="32" customWidth="1"/>
    <col min="11780" max="11781" width="17.6640625" style="32" bestFit="1" customWidth="1"/>
    <col min="11782" max="11782" width="15.6640625" style="32" customWidth="1"/>
    <col min="11783" max="11783" width="15.6640625" style="32" bestFit="1" customWidth="1"/>
    <col min="11784" max="11784" width="19.6640625" style="32" customWidth="1"/>
    <col min="11785" max="11785" width="15.44140625" style="32" bestFit="1" customWidth="1"/>
    <col min="11786" max="11786" width="9.44140625" style="32" bestFit="1" customWidth="1"/>
    <col min="11787" max="11787" width="15.44140625" style="32" bestFit="1" customWidth="1"/>
    <col min="11788" max="11788" width="9.44140625" style="32" bestFit="1" customWidth="1"/>
    <col min="11789" max="12032" width="9.109375" style="32"/>
    <col min="12033" max="12033" width="19" style="32" customWidth="1"/>
    <col min="12034" max="12034" width="57.5546875" style="32" customWidth="1"/>
    <col min="12035" max="12035" width="16.44140625" style="32" customWidth="1"/>
    <col min="12036" max="12037" width="17.6640625" style="32" bestFit="1" customWidth="1"/>
    <col min="12038" max="12038" width="15.6640625" style="32" customWidth="1"/>
    <col min="12039" max="12039" width="15.6640625" style="32" bestFit="1" customWidth="1"/>
    <col min="12040" max="12040" width="19.6640625" style="32" customWidth="1"/>
    <col min="12041" max="12041" width="15.44140625" style="32" bestFit="1" customWidth="1"/>
    <col min="12042" max="12042" width="9.44140625" style="32" bestFit="1" customWidth="1"/>
    <col min="12043" max="12043" width="15.44140625" style="32" bestFit="1" customWidth="1"/>
    <col min="12044" max="12044" width="9.44140625" style="32" bestFit="1" customWidth="1"/>
    <col min="12045" max="12288" width="9.109375" style="32"/>
    <col min="12289" max="12289" width="19" style="32" customWidth="1"/>
    <col min="12290" max="12290" width="57.5546875" style="32" customWidth="1"/>
    <col min="12291" max="12291" width="16.44140625" style="32" customWidth="1"/>
    <col min="12292" max="12293" width="17.6640625" style="32" bestFit="1" customWidth="1"/>
    <col min="12294" max="12294" width="15.6640625" style="32" customWidth="1"/>
    <col min="12295" max="12295" width="15.6640625" style="32" bestFit="1" customWidth="1"/>
    <col min="12296" max="12296" width="19.6640625" style="32" customWidth="1"/>
    <col min="12297" max="12297" width="15.44140625" style="32" bestFit="1" customWidth="1"/>
    <col min="12298" max="12298" width="9.44140625" style="32" bestFit="1" customWidth="1"/>
    <col min="12299" max="12299" width="15.44140625" style="32" bestFit="1" customWidth="1"/>
    <col min="12300" max="12300" width="9.44140625" style="32" bestFit="1" customWidth="1"/>
    <col min="12301" max="12544" width="9.109375" style="32"/>
    <col min="12545" max="12545" width="19" style="32" customWidth="1"/>
    <col min="12546" max="12546" width="57.5546875" style="32" customWidth="1"/>
    <col min="12547" max="12547" width="16.44140625" style="32" customWidth="1"/>
    <col min="12548" max="12549" width="17.6640625" style="32" bestFit="1" customWidth="1"/>
    <col min="12550" max="12550" width="15.6640625" style="32" customWidth="1"/>
    <col min="12551" max="12551" width="15.6640625" style="32" bestFit="1" customWidth="1"/>
    <col min="12552" max="12552" width="19.6640625" style="32" customWidth="1"/>
    <col min="12553" max="12553" width="15.44140625" style="32" bestFit="1" customWidth="1"/>
    <col min="12554" max="12554" width="9.44140625" style="32" bestFit="1" customWidth="1"/>
    <col min="12555" max="12555" width="15.44140625" style="32" bestFit="1" customWidth="1"/>
    <col min="12556" max="12556" width="9.44140625" style="32" bestFit="1" customWidth="1"/>
    <col min="12557" max="12800" width="9.109375" style="32"/>
    <col min="12801" max="12801" width="19" style="32" customWidth="1"/>
    <col min="12802" max="12802" width="57.5546875" style="32" customWidth="1"/>
    <col min="12803" max="12803" width="16.44140625" style="32" customWidth="1"/>
    <col min="12804" max="12805" width="17.6640625" style="32" bestFit="1" customWidth="1"/>
    <col min="12806" max="12806" width="15.6640625" style="32" customWidth="1"/>
    <col min="12807" max="12807" width="15.6640625" style="32" bestFit="1" customWidth="1"/>
    <col min="12808" max="12808" width="19.6640625" style="32" customWidth="1"/>
    <col min="12809" max="12809" width="15.44140625" style="32" bestFit="1" customWidth="1"/>
    <col min="12810" max="12810" width="9.44140625" style="32" bestFit="1" customWidth="1"/>
    <col min="12811" max="12811" width="15.44140625" style="32" bestFit="1" customWidth="1"/>
    <col min="12812" max="12812" width="9.44140625" style="32" bestFit="1" customWidth="1"/>
    <col min="12813" max="13056" width="9.109375" style="32"/>
    <col min="13057" max="13057" width="19" style="32" customWidth="1"/>
    <col min="13058" max="13058" width="57.5546875" style="32" customWidth="1"/>
    <col min="13059" max="13059" width="16.44140625" style="32" customWidth="1"/>
    <col min="13060" max="13061" width="17.6640625" style="32" bestFit="1" customWidth="1"/>
    <col min="13062" max="13062" width="15.6640625" style="32" customWidth="1"/>
    <col min="13063" max="13063" width="15.6640625" style="32" bestFit="1" customWidth="1"/>
    <col min="13064" max="13064" width="19.6640625" style="32" customWidth="1"/>
    <col min="13065" max="13065" width="15.44140625" style="32" bestFit="1" customWidth="1"/>
    <col min="13066" max="13066" width="9.44140625" style="32" bestFit="1" customWidth="1"/>
    <col min="13067" max="13067" width="15.44140625" style="32" bestFit="1" customWidth="1"/>
    <col min="13068" max="13068" width="9.44140625" style="32" bestFit="1" customWidth="1"/>
    <col min="13069" max="13312" width="9.109375" style="32"/>
    <col min="13313" max="13313" width="19" style="32" customWidth="1"/>
    <col min="13314" max="13314" width="57.5546875" style="32" customWidth="1"/>
    <col min="13315" max="13315" width="16.44140625" style="32" customWidth="1"/>
    <col min="13316" max="13317" width="17.6640625" style="32" bestFit="1" customWidth="1"/>
    <col min="13318" max="13318" width="15.6640625" style="32" customWidth="1"/>
    <col min="13319" max="13319" width="15.6640625" style="32" bestFit="1" customWidth="1"/>
    <col min="13320" max="13320" width="19.6640625" style="32" customWidth="1"/>
    <col min="13321" max="13321" width="15.44140625" style="32" bestFit="1" customWidth="1"/>
    <col min="13322" max="13322" width="9.44140625" style="32" bestFit="1" customWidth="1"/>
    <col min="13323" max="13323" width="15.44140625" style="32" bestFit="1" customWidth="1"/>
    <col min="13324" max="13324" width="9.44140625" style="32" bestFit="1" customWidth="1"/>
    <col min="13325" max="13568" width="9.109375" style="32"/>
    <col min="13569" max="13569" width="19" style="32" customWidth="1"/>
    <col min="13570" max="13570" width="57.5546875" style="32" customWidth="1"/>
    <col min="13571" max="13571" width="16.44140625" style="32" customWidth="1"/>
    <col min="13572" max="13573" width="17.6640625" style="32" bestFit="1" customWidth="1"/>
    <col min="13574" max="13574" width="15.6640625" style="32" customWidth="1"/>
    <col min="13575" max="13575" width="15.6640625" style="32" bestFit="1" customWidth="1"/>
    <col min="13576" max="13576" width="19.6640625" style="32" customWidth="1"/>
    <col min="13577" max="13577" width="15.44140625" style="32" bestFit="1" customWidth="1"/>
    <col min="13578" max="13578" width="9.44140625" style="32" bestFit="1" customWidth="1"/>
    <col min="13579" max="13579" width="15.44140625" style="32" bestFit="1" customWidth="1"/>
    <col min="13580" max="13580" width="9.44140625" style="32" bestFit="1" customWidth="1"/>
    <col min="13581" max="13824" width="9.109375" style="32"/>
    <col min="13825" max="13825" width="19" style="32" customWidth="1"/>
    <col min="13826" max="13826" width="57.5546875" style="32" customWidth="1"/>
    <col min="13827" max="13827" width="16.44140625" style="32" customWidth="1"/>
    <col min="13828" max="13829" width="17.6640625" style="32" bestFit="1" customWidth="1"/>
    <col min="13830" max="13830" width="15.6640625" style="32" customWidth="1"/>
    <col min="13831" max="13831" width="15.6640625" style="32" bestFit="1" customWidth="1"/>
    <col min="13832" max="13832" width="19.6640625" style="32" customWidth="1"/>
    <col min="13833" max="13833" width="15.44140625" style="32" bestFit="1" customWidth="1"/>
    <col min="13834" max="13834" width="9.44140625" style="32" bestFit="1" customWidth="1"/>
    <col min="13835" max="13835" width="15.44140625" style="32" bestFit="1" customWidth="1"/>
    <col min="13836" max="13836" width="9.44140625" style="32" bestFit="1" customWidth="1"/>
    <col min="13837" max="14080" width="9.109375" style="32"/>
    <col min="14081" max="14081" width="19" style="32" customWidth="1"/>
    <col min="14082" max="14082" width="57.5546875" style="32" customWidth="1"/>
    <col min="14083" max="14083" width="16.44140625" style="32" customWidth="1"/>
    <col min="14084" max="14085" width="17.6640625" style="32" bestFit="1" customWidth="1"/>
    <col min="14086" max="14086" width="15.6640625" style="32" customWidth="1"/>
    <col min="14087" max="14087" width="15.6640625" style="32" bestFit="1" customWidth="1"/>
    <col min="14088" max="14088" width="19.6640625" style="32" customWidth="1"/>
    <col min="14089" max="14089" width="15.44140625" style="32" bestFit="1" customWidth="1"/>
    <col min="14090" max="14090" width="9.44140625" style="32" bestFit="1" customWidth="1"/>
    <col min="14091" max="14091" width="15.44140625" style="32" bestFit="1" customWidth="1"/>
    <col min="14092" max="14092" width="9.44140625" style="32" bestFit="1" customWidth="1"/>
    <col min="14093" max="14336" width="9.109375" style="32"/>
    <col min="14337" max="14337" width="19" style="32" customWidth="1"/>
    <col min="14338" max="14338" width="57.5546875" style="32" customWidth="1"/>
    <col min="14339" max="14339" width="16.44140625" style="32" customWidth="1"/>
    <col min="14340" max="14341" width="17.6640625" style="32" bestFit="1" customWidth="1"/>
    <col min="14342" max="14342" width="15.6640625" style="32" customWidth="1"/>
    <col min="14343" max="14343" width="15.6640625" style="32" bestFit="1" customWidth="1"/>
    <col min="14344" max="14344" width="19.6640625" style="32" customWidth="1"/>
    <col min="14345" max="14345" width="15.44140625" style="32" bestFit="1" customWidth="1"/>
    <col min="14346" max="14346" width="9.44140625" style="32" bestFit="1" customWidth="1"/>
    <col min="14347" max="14347" width="15.44140625" style="32" bestFit="1" customWidth="1"/>
    <col min="14348" max="14348" width="9.44140625" style="32" bestFit="1" customWidth="1"/>
    <col min="14349" max="14592" width="9.109375" style="32"/>
    <col min="14593" max="14593" width="19" style="32" customWidth="1"/>
    <col min="14594" max="14594" width="57.5546875" style="32" customWidth="1"/>
    <col min="14595" max="14595" width="16.44140625" style="32" customWidth="1"/>
    <col min="14596" max="14597" width="17.6640625" style="32" bestFit="1" customWidth="1"/>
    <col min="14598" max="14598" width="15.6640625" style="32" customWidth="1"/>
    <col min="14599" max="14599" width="15.6640625" style="32" bestFit="1" customWidth="1"/>
    <col min="14600" max="14600" width="19.6640625" style="32" customWidth="1"/>
    <col min="14601" max="14601" width="15.44140625" style="32" bestFit="1" customWidth="1"/>
    <col min="14602" max="14602" width="9.44140625" style="32" bestFit="1" customWidth="1"/>
    <col min="14603" max="14603" width="15.44140625" style="32" bestFit="1" customWidth="1"/>
    <col min="14604" max="14604" width="9.44140625" style="32" bestFit="1" customWidth="1"/>
    <col min="14605" max="14848" width="9.109375" style="32"/>
    <col min="14849" max="14849" width="19" style="32" customWidth="1"/>
    <col min="14850" max="14850" width="57.5546875" style="32" customWidth="1"/>
    <col min="14851" max="14851" width="16.44140625" style="32" customWidth="1"/>
    <col min="14852" max="14853" width="17.6640625" style="32" bestFit="1" customWidth="1"/>
    <col min="14854" max="14854" width="15.6640625" style="32" customWidth="1"/>
    <col min="14855" max="14855" width="15.6640625" style="32" bestFit="1" customWidth="1"/>
    <col min="14856" max="14856" width="19.6640625" style="32" customWidth="1"/>
    <col min="14857" max="14857" width="15.44140625" style="32" bestFit="1" customWidth="1"/>
    <col min="14858" max="14858" width="9.44140625" style="32" bestFit="1" customWidth="1"/>
    <col min="14859" max="14859" width="15.44140625" style="32" bestFit="1" customWidth="1"/>
    <col min="14860" max="14860" width="9.44140625" style="32" bestFit="1" customWidth="1"/>
    <col min="14861" max="15104" width="9.109375" style="32"/>
    <col min="15105" max="15105" width="19" style="32" customWidth="1"/>
    <col min="15106" max="15106" width="57.5546875" style="32" customWidth="1"/>
    <col min="15107" max="15107" width="16.44140625" style="32" customWidth="1"/>
    <col min="15108" max="15109" width="17.6640625" style="32" bestFit="1" customWidth="1"/>
    <col min="15110" max="15110" width="15.6640625" style="32" customWidth="1"/>
    <col min="15111" max="15111" width="15.6640625" style="32" bestFit="1" customWidth="1"/>
    <col min="15112" max="15112" width="19.6640625" style="32" customWidth="1"/>
    <col min="15113" max="15113" width="15.44140625" style="32" bestFit="1" customWidth="1"/>
    <col min="15114" max="15114" width="9.44140625" style="32" bestFit="1" customWidth="1"/>
    <col min="15115" max="15115" width="15.44140625" style="32" bestFit="1" customWidth="1"/>
    <col min="15116" max="15116" width="9.44140625" style="32" bestFit="1" customWidth="1"/>
    <col min="15117" max="15360" width="9.109375" style="32"/>
    <col min="15361" max="15361" width="19" style="32" customWidth="1"/>
    <col min="15362" max="15362" width="57.5546875" style="32" customWidth="1"/>
    <col min="15363" max="15363" width="16.44140625" style="32" customWidth="1"/>
    <col min="15364" max="15365" width="17.6640625" style="32" bestFit="1" customWidth="1"/>
    <col min="15366" max="15366" width="15.6640625" style="32" customWidth="1"/>
    <col min="15367" max="15367" width="15.6640625" style="32" bestFit="1" customWidth="1"/>
    <col min="15368" max="15368" width="19.6640625" style="32" customWidth="1"/>
    <col min="15369" max="15369" width="15.44140625" style="32" bestFit="1" customWidth="1"/>
    <col min="15370" max="15370" width="9.44140625" style="32" bestFit="1" customWidth="1"/>
    <col min="15371" max="15371" width="15.44140625" style="32" bestFit="1" customWidth="1"/>
    <col min="15372" max="15372" width="9.44140625" style="32" bestFit="1" customWidth="1"/>
    <col min="15373" max="15616" width="9.109375" style="32"/>
    <col min="15617" max="15617" width="19" style="32" customWidth="1"/>
    <col min="15618" max="15618" width="57.5546875" style="32" customWidth="1"/>
    <col min="15619" max="15619" width="16.44140625" style="32" customWidth="1"/>
    <col min="15620" max="15621" width="17.6640625" style="32" bestFit="1" customWidth="1"/>
    <col min="15622" max="15622" width="15.6640625" style="32" customWidth="1"/>
    <col min="15623" max="15623" width="15.6640625" style="32" bestFit="1" customWidth="1"/>
    <col min="15624" max="15624" width="19.6640625" style="32" customWidth="1"/>
    <col min="15625" max="15625" width="15.44140625" style="32" bestFit="1" customWidth="1"/>
    <col min="15626" max="15626" width="9.44140625" style="32" bestFit="1" customWidth="1"/>
    <col min="15627" max="15627" width="15.44140625" style="32" bestFit="1" customWidth="1"/>
    <col min="15628" max="15628" width="9.44140625" style="32" bestFit="1" customWidth="1"/>
    <col min="15629" max="15872" width="9.109375" style="32"/>
    <col min="15873" max="15873" width="19" style="32" customWidth="1"/>
    <col min="15874" max="15874" width="57.5546875" style="32" customWidth="1"/>
    <col min="15875" max="15875" width="16.44140625" style="32" customWidth="1"/>
    <col min="15876" max="15877" width="17.6640625" style="32" bestFit="1" customWidth="1"/>
    <col min="15878" max="15878" width="15.6640625" style="32" customWidth="1"/>
    <col min="15879" max="15879" width="15.6640625" style="32" bestFit="1" customWidth="1"/>
    <col min="15880" max="15880" width="19.6640625" style="32" customWidth="1"/>
    <col min="15881" max="15881" width="15.44140625" style="32" bestFit="1" customWidth="1"/>
    <col min="15882" max="15882" width="9.44140625" style="32" bestFit="1" customWidth="1"/>
    <col min="15883" max="15883" width="15.44140625" style="32" bestFit="1" customWidth="1"/>
    <col min="15884" max="15884" width="9.44140625" style="32" bestFit="1" customWidth="1"/>
    <col min="15885" max="16128" width="9.109375" style="32"/>
    <col min="16129" max="16129" width="19" style="32" customWidth="1"/>
    <col min="16130" max="16130" width="57.5546875" style="32" customWidth="1"/>
    <col min="16131" max="16131" width="16.44140625" style="32" customWidth="1"/>
    <col min="16132" max="16133" width="17.6640625" style="32" bestFit="1" customWidth="1"/>
    <col min="16134" max="16134" width="15.6640625" style="32" customWidth="1"/>
    <col min="16135" max="16135" width="15.6640625" style="32" bestFit="1" customWidth="1"/>
    <col min="16136" max="16136" width="19.6640625" style="32" customWidth="1"/>
    <col min="16137" max="16137" width="15.44140625" style="32" bestFit="1" customWidth="1"/>
    <col min="16138" max="16138" width="9.44140625" style="32" bestFit="1" customWidth="1"/>
    <col min="16139" max="16139" width="15.44140625" style="32" bestFit="1" customWidth="1"/>
    <col min="16140" max="16140" width="9.44140625" style="32" bestFit="1" customWidth="1"/>
    <col min="16141" max="16384" width="9.109375" style="32"/>
  </cols>
  <sheetData>
    <row r="1" spans="1:15" ht="20.25" hidden="1" customHeight="1" x14ac:dyDescent="0.25">
      <c r="A1" s="80"/>
      <c r="B1" s="80"/>
      <c r="C1" s="80"/>
      <c r="D1" s="80"/>
      <c r="E1" s="80"/>
      <c r="F1" s="80"/>
      <c r="G1" s="80"/>
      <c r="H1" s="80"/>
      <c r="I1" s="80"/>
      <c r="J1" s="80"/>
      <c r="K1" s="80"/>
      <c r="L1" s="69"/>
      <c r="M1" s="69"/>
      <c r="N1" s="69"/>
      <c r="O1" s="69"/>
    </row>
    <row r="2" spans="1:15" ht="15.75" hidden="1" customHeight="1" x14ac:dyDescent="0.25">
      <c r="A2" s="241"/>
      <c r="B2" s="241"/>
      <c r="C2" s="241"/>
      <c r="D2" s="241"/>
      <c r="E2" s="241"/>
      <c r="F2" s="241"/>
      <c r="G2" s="241"/>
      <c r="H2" s="241"/>
      <c r="I2" s="241"/>
      <c r="J2" s="241"/>
      <c r="K2" s="241"/>
      <c r="L2" s="69"/>
      <c r="M2" s="69"/>
      <c r="N2" s="69"/>
      <c r="O2" s="69"/>
    </row>
    <row r="3" spans="1:15" ht="18" hidden="1" customHeight="1" x14ac:dyDescent="0.25">
      <c r="A3" s="80"/>
      <c r="B3" s="80"/>
      <c r="C3" s="80"/>
      <c r="D3" s="80"/>
      <c r="E3" s="80"/>
      <c r="F3" s="80"/>
      <c r="G3" s="80"/>
      <c r="H3" s="80"/>
      <c r="I3" s="81"/>
      <c r="J3" s="81"/>
      <c r="K3" s="81"/>
      <c r="L3" s="69"/>
      <c r="M3" s="69"/>
      <c r="N3" s="69"/>
      <c r="O3" s="69"/>
    </row>
    <row r="4" spans="1:15" ht="17.399999999999999" x14ac:dyDescent="0.25">
      <c r="A4" s="80"/>
      <c r="B4" s="80"/>
      <c r="C4" s="80"/>
      <c r="D4" s="80"/>
      <c r="E4" s="80"/>
      <c r="F4" s="80"/>
      <c r="G4" s="80"/>
      <c r="H4" s="80"/>
      <c r="I4" s="81"/>
      <c r="J4" s="81"/>
      <c r="K4" s="81"/>
      <c r="L4" s="69"/>
      <c r="M4" s="69"/>
      <c r="N4" s="69"/>
      <c r="O4" s="69"/>
    </row>
    <row r="5" spans="1:15" ht="15.75" customHeight="1" x14ac:dyDescent="0.25">
      <c r="A5" s="241" t="s">
        <v>46</v>
      </c>
      <c r="B5" s="241"/>
      <c r="C5" s="241"/>
      <c r="D5" s="241"/>
      <c r="E5" s="241"/>
      <c r="F5" s="241"/>
      <c r="G5" s="241"/>
      <c r="H5" s="241"/>
      <c r="I5" s="38"/>
      <c r="J5" s="38"/>
      <c r="K5" s="38"/>
      <c r="L5" s="69"/>
      <c r="M5" s="69"/>
      <c r="N5" s="69"/>
      <c r="O5" s="69"/>
    </row>
    <row r="6" spans="1:15" ht="17.399999999999999" x14ac:dyDescent="0.25">
      <c r="A6" s="80"/>
      <c r="B6" s="80"/>
      <c r="C6" s="80"/>
      <c r="D6" s="80"/>
      <c r="E6" s="80"/>
      <c r="F6" s="80"/>
      <c r="G6" s="80"/>
      <c r="H6" s="80"/>
      <c r="I6" s="81"/>
      <c r="J6" s="81"/>
      <c r="K6" s="81"/>
      <c r="L6" s="69"/>
      <c r="M6" s="69"/>
      <c r="N6" s="69"/>
      <c r="O6" s="69"/>
    </row>
    <row r="7" spans="1:15" s="33" customFormat="1" ht="55.2" x14ac:dyDescent="0.3">
      <c r="A7" s="240" t="s">
        <v>3</v>
      </c>
      <c r="B7" s="240"/>
      <c r="C7" s="121" t="s">
        <v>267</v>
      </c>
      <c r="D7" s="121" t="s">
        <v>215</v>
      </c>
      <c r="E7" s="121" t="s">
        <v>216</v>
      </c>
      <c r="F7" s="121" t="s">
        <v>221</v>
      </c>
      <c r="G7" s="83" t="s">
        <v>177</v>
      </c>
      <c r="H7" s="83" t="s">
        <v>178</v>
      </c>
      <c r="I7" s="70"/>
      <c r="J7" s="70"/>
      <c r="K7" s="70"/>
      <c r="L7" s="70"/>
      <c r="M7" s="70"/>
      <c r="N7" s="70"/>
      <c r="O7" s="70"/>
    </row>
    <row r="8" spans="1:15" s="34" customFormat="1" ht="12.75" customHeight="1" x14ac:dyDescent="0.25">
      <c r="A8" s="239">
        <v>1</v>
      </c>
      <c r="B8" s="239"/>
      <c r="C8" s="84">
        <v>2</v>
      </c>
      <c r="D8" s="84">
        <v>3</v>
      </c>
      <c r="E8" s="84">
        <v>4.3333333333333304</v>
      </c>
      <c r="F8" s="84">
        <v>5.0833333333333304</v>
      </c>
      <c r="G8" s="84">
        <v>6</v>
      </c>
      <c r="H8" s="84">
        <v>7</v>
      </c>
      <c r="I8" s="73"/>
      <c r="J8" s="73"/>
      <c r="K8" s="73"/>
      <c r="L8" s="73"/>
      <c r="M8" s="71"/>
      <c r="N8" s="71"/>
      <c r="O8" s="71"/>
    </row>
    <row r="9" spans="1:15" ht="15" customHeight="1" x14ac:dyDescent="0.25">
      <c r="A9" s="75" t="s">
        <v>27</v>
      </c>
      <c r="B9" s="75" t="s">
        <v>26</v>
      </c>
      <c r="C9" s="79" t="s">
        <v>28</v>
      </c>
      <c r="D9" s="79" t="s">
        <v>28</v>
      </c>
      <c r="E9" s="79" t="s">
        <v>28</v>
      </c>
      <c r="F9" s="79" t="s">
        <v>28</v>
      </c>
      <c r="G9" s="79" t="s">
        <v>26</v>
      </c>
      <c r="H9" s="79" t="s">
        <v>26</v>
      </c>
      <c r="I9" s="74"/>
      <c r="J9" s="74"/>
      <c r="K9" s="74"/>
      <c r="L9" s="74"/>
      <c r="M9" s="72"/>
      <c r="N9" s="72"/>
      <c r="O9" s="72"/>
    </row>
    <row r="10" spans="1:15" x14ac:dyDescent="0.25">
      <c r="A10" s="145" t="s">
        <v>29</v>
      </c>
      <c r="B10" s="145" t="s">
        <v>26</v>
      </c>
      <c r="C10" s="146">
        <f>+C11+C14+C16</f>
        <v>10619637.710000001</v>
      </c>
      <c r="D10" s="146">
        <f t="shared" ref="D10:H10" si="0">+D11+D14+D16</f>
        <v>12698560</v>
      </c>
      <c r="E10" s="146">
        <f t="shared" si="0"/>
        <v>12465166</v>
      </c>
      <c r="F10" s="146">
        <f t="shared" si="0"/>
        <v>12047533.460000001</v>
      </c>
      <c r="G10" s="146">
        <f t="shared" si="0"/>
        <v>342.11953853215925</v>
      </c>
      <c r="H10" s="146">
        <f t="shared" si="0"/>
        <v>259.3173676841509</v>
      </c>
      <c r="I10" s="77"/>
      <c r="J10" s="77"/>
      <c r="K10" s="77"/>
      <c r="L10" s="77"/>
      <c r="M10" s="76"/>
      <c r="N10" s="76"/>
      <c r="O10" s="76"/>
    </row>
    <row r="11" spans="1:15" x14ac:dyDescent="0.25">
      <c r="A11" s="141" t="s">
        <v>47</v>
      </c>
      <c r="B11" s="142" t="s">
        <v>48</v>
      </c>
      <c r="C11" s="143">
        <f>+C12+C13</f>
        <v>6775574.4900000002</v>
      </c>
      <c r="D11" s="144">
        <f>+D12+D13</f>
        <v>7632389</v>
      </c>
      <c r="E11" s="144">
        <f>+E12+E13</f>
        <v>7398995</v>
      </c>
      <c r="F11" s="143">
        <f>+F12+F13</f>
        <v>7384804.0800000001</v>
      </c>
      <c r="G11" s="143">
        <f t="shared" ref="G11:G29" si="1">+F11/C11*100</f>
        <v>108.99155622743363</v>
      </c>
      <c r="H11" s="143">
        <f t="shared" ref="H11:H29" si="2">+F11/E11*100</f>
        <v>99.808204762944158</v>
      </c>
      <c r="I11" s="77"/>
      <c r="J11" s="77"/>
      <c r="K11" s="77"/>
      <c r="L11" s="77"/>
      <c r="M11" s="76"/>
      <c r="N11" s="76"/>
      <c r="O11" s="76"/>
    </row>
    <row r="12" spans="1:15" x14ac:dyDescent="0.25">
      <c r="A12" s="89" t="s">
        <v>49</v>
      </c>
      <c r="B12" s="90" t="s">
        <v>48</v>
      </c>
      <c r="C12" s="88">
        <v>6135586.0899999999</v>
      </c>
      <c r="D12" s="88">
        <v>6828412</v>
      </c>
      <c r="E12" s="88">
        <v>6636301</v>
      </c>
      <c r="F12" s="88">
        <v>6623909.5</v>
      </c>
      <c r="G12" s="132">
        <f t="shared" si="1"/>
        <v>107.95887145640231</v>
      </c>
      <c r="H12" s="132">
        <f t="shared" si="2"/>
        <v>99.813277004765155</v>
      </c>
      <c r="I12" s="85"/>
      <c r="J12" s="85"/>
      <c r="K12" s="85"/>
      <c r="L12" s="85"/>
      <c r="M12" s="85"/>
      <c r="N12" s="85"/>
      <c r="O12" s="85"/>
    </row>
    <row r="13" spans="1:15" x14ac:dyDescent="0.25">
      <c r="A13" s="114">
        <v>12</v>
      </c>
      <c r="B13" s="119" t="s">
        <v>63</v>
      </c>
      <c r="C13" s="132">
        <v>639988.4</v>
      </c>
      <c r="D13" s="132">
        <v>803977</v>
      </c>
      <c r="E13" s="132">
        <v>762694</v>
      </c>
      <c r="F13" s="132">
        <v>760894.58</v>
      </c>
      <c r="G13" s="132"/>
      <c r="H13" s="132"/>
      <c r="I13" s="128"/>
      <c r="J13" s="128"/>
      <c r="K13" s="128"/>
      <c r="L13" s="128"/>
      <c r="M13" s="128"/>
      <c r="N13" s="128"/>
      <c r="O13" s="128"/>
    </row>
    <row r="14" spans="1:15" x14ac:dyDescent="0.25">
      <c r="A14" s="141" t="s">
        <v>50</v>
      </c>
      <c r="B14" s="142" t="s">
        <v>51</v>
      </c>
      <c r="C14" s="143">
        <f>+C15</f>
        <v>196552.65</v>
      </c>
      <c r="D14" s="144">
        <f t="shared" ref="D14" si="3">+D15</f>
        <v>333400</v>
      </c>
      <c r="E14" s="144">
        <f t="shared" ref="E14" si="4">+E15</f>
        <v>333400</v>
      </c>
      <c r="F14" s="143">
        <f t="shared" ref="F14" si="5">+F15</f>
        <v>218747.28</v>
      </c>
      <c r="G14" s="143">
        <f t="shared" si="1"/>
        <v>111.29195154580719</v>
      </c>
      <c r="H14" s="143">
        <f t="shared" si="2"/>
        <v>65.61106178764247</v>
      </c>
      <c r="I14" s="118"/>
      <c r="J14" s="118"/>
      <c r="K14" s="118"/>
      <c r="L14" s="118"/>
      <c r="M14" s="125"/>
      <c r="N14" s="125"/>
      <c r="O14" s="125"/>
    </row>
    <row r="15" spans="1:15" x14ac:dyDescent="0.25">
      <c r="A15" s="89" t="s">
        <v>53</v>
      </c>
      <c r="B15" s="90" t="s">
        <v>54</v>
      </c>
      <c r="C15" s="88">
        <v>196552.65</v>
      </c>
      <c r="D15" s="91">
        <v>333400</v>
      </c>
      <c r="E15" s="91">
        <v>333400</v>
      </c>
      <c r="F15" s="88">
        <v>218747.28</v>
      </c>
      <c r="G15" s="132">
        <f t="shared" si="1"/>
        <v>111.29195154580719</v>
      </c>
      <c r="H15" s="132">
        <f t="shared" si="2"/>
        <v>65.61106178764247</v>
      </c>
      <c r="I15" s="85"/>
      <c r="J15" s="85"/>
      <c r="K15" s="85"/>
      <c r="L15" s="85"/>
      <c r="M15" s="85"/>
      <c r="N15" s="85"/>
      <c r="O15" s="85"/>
    </row>
    <row r="16" spans="1:15" x14ac:dyDescent="0.25">
      <c r="A16" s="141" t="s">
        <v>55</v>
      </c>
      <c r="B16" s="142" t="s">
        <v>56</v>
      </c>
      <c r="C16" s="143">
        <f>SUM(C17:C19)</f>
        <v>3647510.5700000003</v>
      </c>
      <c r="D16" s="144">
        <f>SUM(D17:D19)</f>
        <v>4732771</v>
      </c>
      <c r="E16" s="144">
        <f>SUM(E17:E19)</f>
        <v>4732771</v>
      </c>
      <c r="F16" s="143">
        <f>SUM(F17:F19)</f>
        <v>4443982.1000000006</v>
      </c>
      <c r="G16" s="143">
        <f t="shared" si="1"/>
        <v>121.8360307589184</v>
      </c>
      <c r="H16" s="143">
        <f t="shared" si="2"/>
        <v>93.898101133564253</v>
      </c>
      <c r="I16" s="118"/>
      <c r="J16" s="118"/>
      <c r="K16" s="118"/>
      <c r="L16" s="118"/>
      <c r="M16" s="125"/>
      <c r="N16" s="125"/>
      <c r="O16" s="125"/>
    </row>
    <row r="17" spans="1:15" x14ac:dyDescent="0.25">
      <c r="A17" s="89" t="s">
        <v>57</v>
      </c>
      <c r="B17" s="90" t="s">
        <v>58</v>
      </c>
      <c r="C17" s="88">
        <v>13330.1</v>
      </c>
      <c r="D17" s="91">
        <v>66901</v>
      </c>
      <c r="E17" s="91">
        <v>66901</v>
      </c>
      <c r="F17" s="88">
        <v>11965.6</v>
      </c>
      <c r="G17" s="132">
        <f t="shared" si="1"/>
        <v>89.763767713670561</v>
      </c>
      <c r="H17" s="132">
        <f t="shared" si="2"/>
        <v>17.885532353776476</v>
      </c>
      <c r="I17" s="85"/>
      <c r="J17" s="85"/>
      <c r="K17" s="85"/>
      <c r="L17" s="85"/>
      <c r="M17" s="85"/>
      <c r="N17" s="85"/>
      <c r="O17" s="85"/>
    </row>
    <row r="18" spans="1:15" x14ac:dyDescent="0.25">
      <c r="A18" s="89" t="s">
        <v>64</v>
      </c>
      <c r="B18" s="90" t="s">
        <v>65</v>
      </c>
      <c r="C18" s="88">
        <v>0</v>
      </c>
      <c r="D18" s="91">
        <v>0</v>
      </c>
      <c r="E18" s="91">
        <v>0</v>
      </c>
      <c r="F18" s="88">
        <v>8569.35</v>
      </c>
      <c r="G18" s="132">
        <v>0</v>
      </c>
      <c r="H18" s="132">
        <v>0</v>
      </c>
      <c r="I18" s="85"/>
      <c r="J18" s="85"/>
      <c r="K18" s="85"/>
      <c r="L18" s="85"/>
      <c r="M18" s="85"/>
      <c r="N18" s="85"/>
      <c r="O18" s="85"/>
    </row>
    <row r="19" spans="1:15" x14ac:dyDescent="0.25">
      <c r="A19" s="89" t="s">
        <v>59</v>
      </c>
      <c r="B19" s="90" t="s">
        <v>60</v>
      </c>
      <c r="C19" s="88">
        <v>3634180.47</v>
      </c>
      <c r="D19" s="91">
        <v>4665870</v>
      </c>
      <c r="E19" s="91">
        <v>4665870</v>
      </c>
      <c r="F19" s="88">
        <v>4423447.1500000004</v>
      </c>
      <c r="G19" s="132">
        <f t="shared" si="1"/>
        <v>121.71787247538646</v>
      </c>
      <c r="H19" s="132">
        <f t="shared" si="2"/>
        <v>94.804337669073519</v>
      </c>
      <c r="I19" s="85"/>
      <c r="J19" s="85"/>
      <c r="K19" s="85"/>
      <c r="L19" s="85"/>
      <c r="M19" s="85"/>
      <c r="N19" s="85"/>
      <c r="O19" s="85"/>
    </row>
    <row r="20" spans="1:15" x14ac:dyDescent="0.25">
      <c r="A20" s="145" t="s">
        <v>61</v>
      </c>
      <c r="B20" s="145" t="s">
        <v>26</v>
      </c>
      <c r="C20" s="146">
        <f>+C21+C24+C26</f>
        <v>10569165.27</v>
      </c>
      <c r="D20" s="146">
        <f t="shared" ref="D20:H20" si="6">+D21+D24+D26</f>
        <v>12750109</v>
      </c>
      <c r="E20" s="146">
        <f t="shared" si="6"/>
        <v>12516715</v>
      </c>
      <c r="F20" s="146">
        <f t="shared" si="6"/>
        <v>12206235.559999999</v>
      </c>
      <c r="G20" s="146">
        <f t="shared" si="1"/>
        <v>115.48911619961828</v>
      </c>
      <c r="H20" s="146">
        <f t="shared" si="6"/>
        <v>291.67227768568523</v>
      </c>
      <c r="I20" s="85"/>
      <c r="J20" s="85"/>
      <c r="K20" s="85"/>
      <c r="L20" s="85"/>
      <c r="M20" s="85"/>
      <c r="N20" s="85"/>
      <c r="O20" s="85"/>
    </row>
    <row r="21" spans="1:15" x14ac:dyDescent="0.25">
      <c r="A21" s="141" t="s">
        <v>47</v>
      </c>
      <c r="B21" s="142" t="s">
        <v>48</v>
      </c>
      <c r="C21" s="143">
        <f>+C22+C23</f>
        <v>6775574.4900000002</v>
      </c>
      <c r="D21" s="144">
        <f>+D22+D23</f>
        <v>7632389</v>
      </c>
      <c r="E21" s="144">
        <f>+E22+E23</f>
        <v>7398995</v>
      </c>
      <c r="F21" s="143">
        <f>+F22+F23</f>
        <v>7384804.0800000001</v>
      </c>
      <c r="G21" s="143">
        <f t="shared" si="1"/>
        <v>108.99155622743363</v>
      </c>
      <c r="H21" s="143">
        <f t="shared" si="2"/>
        <v>99.808204762944158</v>
      </c>
      <c r="I21" s="85"/>
      <c r="J21" s="85"/>
      <c r="K21" s="85"/>
      <c r="L21" s="85"/>
      <c r="M21" s="85"/>
      <c r="N21" s="85"/>
      <c r="O21" s="85"/>
    </row>
    <row r="22" spans="1:15" x14ac:dyDescent="0.25">
      <c r="A22" s="89" t="s">
        <v>49</v>
      </c>
      <c r="B22" s="90" t="s">
        <v>48</v>
      </c>
      <c r="C22" s="88">
        <v>6135586.0899999999</v>
      </c>
      <c r="D22" s="91">
        <v>6828412</v>
      </c>
      <c r="E22" s="91">
        <v>6636301</v>
      </c>
      <c r="F22" s="88">
        <v>6623909.5</v>
      </c>
      <c r="G22" s="132">
        <f t="shared" si="1"/>
        <v>107.95887145640231</v>
      </c>
      <c r="H22" s="132">
        <f t="shared" si="2"/>
        <v>99.813277004765155</v>
      </c>
      <c r="I22" s="118"/>
      <c r="J22" s="118"/>
      <c r="K22" s="118"/>
      <c r="L22" s="118"/>
      <c r="M22" s="125"/>
      <c r="N22" s="125"/>
      <c r="O22" s="125"/>
    </row>
    <row r="23" spans="1:15" x14ac:dyDescent="0.25">
      <c r="A23" s="89" t="s">
        <v>62</v>
      </c>
      <c r="B23" s="90" t="s">
        <v>63</v>
      </c>
      <c r="C23" s="88">
        <v>639988.4</v>
      </c>
      <c r="D23" s="91">
        <v>803977</v>
      </c>
      <c r="E23" s="91">
        <v>762694</v>
      </c>
      <c r="F23" s="88">
        <v>760894.58</v>
      </c>
      <c r="G23" s="132">
        <f t="shared" si="1"/>
        <v>118.89193304128636</v>
      </c>
      <c r="H23" s="132">
        <f t="shared" si="2"/>
        <v>99.764070518451703</v>
      </c>
      <c r="I23" s="85"/>
      <c r="J23" s="85"/>
      <c r="K23" s="85"/>
      <c r="L23" s="85"/>
      <c r="M23" s="85"/>
      <c r="N23" s="85"/>
      <c r="O23" s="85"/>
    </row>
    <row r="24" spans="1:15" x14ac:dyDescent="0.25">
      <c r="A24" s="141" t="s">
        <v>50</v>
      </c>
      <c r="B24" s="142" t="s">
        <v>51</v>
      </c>
      <c r="C24" s="143">
        <f>+C25</f>
        <v>36962.29</v>
      </c>
      <c r="D24" s="144">
        <f t="shared" ref="D24" si="7">+D25</f>
        <v>330165</v>
      </c>
      <c r="E24" s="144">
        <f t="shared" ref="E24" si="8">+E25</f>
        <v>330165</v>
      </c>
      <c r="F24" s="143">
        <f t="shared" ref="F24" si="9">+F25</f>
        <v>323259.81</v>
      </c>
      <c r="G24" s="143">
        <f t="shared" si="1"/>
        <v>874.5665108952935</v>
      </c>
      <c r="H24" s="143">
        <f t="shared" si="2"/>
        <v>97.908563899868255</v>
      </c>
      <c r="I24" s="78"/>
      <c r="J24" s="78"/>
      <c r="K24" s="78"/>
      <c r="L24" s="78"/>
      <c r="M24" s="78"/>
      <c r="N24" s="78"/>
      <c r="O24" s="78"/>
    </row>
    <row r="25" spans="1:15" x14ac:dyDescent="0.25">
      <c r="A25" s="89" t="s">
        <v>53</v>
      </c>
      <c r="B25" s="90" t="s">
        <v>54</v>
      </c>
      <c r="C25" s="88">
        <v>36962.29</v>
      </c>
      <c r="D25" s="91">
        <v>330165</v>
      </c>
      <c r="E25" s="91">
        <v>330165</v>
      </c>
      <c r="F25" s="88">
        <v>323259.81</v>
      </c>
      <c r="G25" s="132">
        <f t="shared" si="1"/>
        <v>874.5665108952935</v>
      </c>
      <c r="H25" s="132">
        <f t="shared" si="2"/>
        <v>97.908563899868255</v>
      </c>
      <c r="I25" s="118"/>
      <c r="J25" s="118"/>
      <c r="K25" s="118"/>
      <c r="L25" s="118"/>
      <c r="M25" s="125"/>
      <c r="N25" s="125"/>
      <c r="O25" s="125"/>
    </row>
    <row r="26" spans="1:15" x14ac:dyDescent="0.25">
      <c r="A26" s="141" t="s">
        <v>55</v>
      </c>
      <c r="B26" s="142" t="s">
        <v>56</v>
      </c>
      <c r="C26" s="143">
        <f>SUM(C27:C29)</f>
        <v>3756628.49</v>
      </c>
      <c r="D26" s="144">
        <f xml:space="preserve"> +D27+D29</f>
        <v>4787555</v>
      </c>
      <c r="E26" s="144">
        <f>SUM(E27:E29)</f>
        <v>4787555</v>
      </c>
      <c r="F26" s="143">
        <f>SUM(F27:F29)</f>
        <v>4498171.67</v>
      </c>
      <c r="G26" s="143">
        <f t="shared" si="1"/>
        <v>119.73959314779088</v>
      </c>
      <c r="H26" s="143">
        <f t="shared" si="2"/>
        <v>93.955509022872846</v>
      </c>
      <c r="I26" s="85"/>
      <c r="J26" s="85"/>
      <c r="K26" s="85"/>
      <c r="L26" s="85"/>
      <c r="M26" s="85"/>
      <c r="N26" s="85"/>
      <c r="O26" s="85"/>
    </row>
    <row r="27" spans="1:15" x14ac:dyDescent="0.25">
      <c r="A27" s="89" t="s">
        <v>57</v>
      </c>
      <c r="B27" s="90" t="s">
        <v>58</v>
      </c>
      <c r="C27" s="88">
        <v>122448.02</v>
      </c>
      <c r="D27" s="91">
        <v>121685</v>
      </c>
      <c r="E27" s="91">
        <v>121685</v>
      </c>
      <c r="F27" s="88">
        <v>66155.17</v>
      </c>
      <c r="G27" s="132">
        <f t="shared" si="1"/>
        <v>54.027145559397361</v>
      </c>
      <c r="H27" s="132">
        <f t="shared" si="2"/>
        <v>54.365920203804905</v>
      </c>
      <c r="I27" s="85"/>
      <c r="J27" s="85"/>
      <c r="K27" s="85"/>
      <c r="L27" s="85"/>
      <c r="M27" s="85"/>
      <c r="N27" s="85"/>
      <c r="O27" s="85"/>
    </row>
    <row r="28" spans="1:15" x14ac:dyDescent="0.25">
      <c r="A28" s="89" t="s">
        <v>64</v>
      </c>
      <c r="B28" s="90" t="s">
        <v>65</v>
      </c>
      <c r="C28" s="88">
        <v>0</v>
      </c>
      <c r="D28" s="91">
        <v>0</v>
      </c>
      <c r="E28" s="91">
        <v>0</v>
      </c>
      <c r="F28" s="88">
        <v>8569.35</v>
      </c>
      <c r="G28" s="132">
        <v>0</v>
      </c>
      <c r="H28" s="132">
        <v>0</v>
      </c>
      <c r="I28" s="118"/>
      <c r="J28" s="118"/>
      <c r="K28" s="118"/>
      <c r="L28" s="118"/>
      <c r="M28" s="125"/>
      <c r="N28" s="125"/>
      <c r="O28" s="125"/>
    </row>
    <row r="29" spans="1:15" x14ac:dyDescent="0.25">
      <c r="A29" s="89" t="s">
        <v>59</v>
      </c>
      <c r="B29" s="90" t="s">
        <v>60</v>
      </c>
      <c r="C29" s="88">
        <v>3634180.47</v>
      </c>
      <c r="D29" s="120">
        <v>4665870</v>
      </c>
      <c r="E29" s="91">
        <v>4665870</v>
      </c>
      <c r="F29" s="88">
        <v>4423447.1500000004</v>
      </c>
      <c r="G29" s="132">
        <f t="shared" si="1"/>
        <v>121.71787247538646</v>
      </c>
      <c r="H29" s="132">
        <f t="shared" si="2"/>
        <v>94.804337669073519</v>
      </c>
      <c r="I29" s="85"/>
      <c r="J29" s="85"/>
      <c r="K29" s="85"/>
      <c r="L29" s="85"/>
      <c r="M29" s="85"/>
      <c r="N29" s="85"/>
      <c r="O29" s="85"/>
    </row>
    <row r="30" spans="1:15" x14ac:dyDescent="0.25">
      <c r="A30" s="118"/>
      <c r="B30" s="118"/>
      <c r="C30" s="118"/>
      <c r="D30" s="118"/>
      <c r="E30" s="125"/>
      <c r="F30" s="125"/>
      <c r="G30" s="125"/>
      <c r="H30" s="32"/>
    </row>
    <row r="31" spans="1:15" x14ac:dyDescent="0.25">
      <c r="A31" s="85"/>
      <c r="B31" s="85"/>
      <c r="C31" s="85"/>
      <c r="D31" s="85"/>
      <c r="E31" s="85"/>
      <c r="F31" s="85"/>
      <c r="G31" s="85"/>
      <c r="H31" s="32"/>
    </row>
    <row r="32" spans="1:15" x14ac:dyDescent="0.25">
      <c r="A32" s="118"/>
      <c r="B32" s="118"/>
      <c r="C32" s="118"/>
      <c r="D32" s="118"/>
      <c r="E32" s="125"/>
      <c r="F32" s="125"/>
      <c r="G32" s="125"/>
      <c r="H32" s="32"/>
    </row>
    <row r="33" spans="1:15" x14ac:dyDescent="0.25">
      <c r="A33" s="85"/>
      <c r="B33" s="85"/>
      <c r="C33" s="85"/>
      <c r="D33" s="85"/>
      <c r="E33" s="85"/>
      <c r="F33" s="85"/>
      <c r="G33" s="85"/>
      <c r="H33" s="32"/>
    </row>
    <row r="34" spans="1:15" x14ac:dyDescent="0.25">
      <c r="A34" s="85"/>
      <c r="B34" s="85"/>
      <c r="C34" s="85"/>
      <c r="D34" s="85"/>
      <c r="E34" s="85"/>
      <c r="F34" s="85"/>
      <c r="G34" s="85"/>
      <c r="H34" s="32"/>
    </row>
    <row r="35" spans="1:15" x14ac:dyDescent="0.25">
      <c r="A35" s="85"/>
      <c r="B35" s="85"/>
      <c r="C35" s="85"/>
      <c r="D35" s="85"/>
      <c r="E35" s="85"/>
      <c r="F35" s="85"/>
      <c r="G35" s="85"/>
      <c r="H35" s="32"/>
    </row>
    <row r="36" spans="1:15" x14ac:dyDescent="0.25">
      <c r="A36" s="85"/>
      <c r="B36" s="85"/>
      <c r="C36" s="85"/>
      <c r="D36" s="85"/>
      <c r="E36" s="85"/>
      <c r="F36" s="85"/>
      <c r="G36" s="85"/>
      <c r="H36" s="32"/>
    </row>
    <row r="37" spans="1:15" x14ac:dyDescent="0.25">
      <c r="A37" s="85"/>
      <c r="B37" s="85"/>
      <c r="C37" s="85"/>
      <c r="D37" s="85"/>
      <c r="E37" s="85"/>
      <c r="F37" s="85"/>
      <c r="G37" s="85"/>
      <c r="H37" s="32"/>
    </row>
    <row r="38" spans="1:15" x14ac:dyDescent="0.25">
      <c r="I38" s="118"/>
      <c r="J38" s="118"/>
      <c r="K38" s="118"/>
      <c r="L38" s="118"/>
      <c r="M38" s="125"/>
      <c r="N38" s="125"/>
      <c r="O38" s="125"/>
    </row>
    <row r="39" spans="1:15" x14ac:dyDescent="0.25">
      <c r="I39" s="85"/>
      <c r="J39" s="85"/>
      <c r="K39" s="85"/>
      <c r="L39" s="85"/>
      <c r="M39" s="85"/>
      <c r="N39" s="85"/>
      <c r="O39" s="85"/>
    </row>
    <row r="40" spans="1:15" x14ac:dyDescent="0.25">
      <c r="I40" s="118"/>
      <c r="J40" s="118"/>
      <c r="K40" s="118"/>
      <c r="L40" s="118"/>
      <c r="M40" s="125"/>
      <c r="N40" s="125"/>
      <c r="O40" s="125"/>
    </row>
    <row r="41" spans="1:15" x14ac:dyDescent="0.25">
      <c r="I41" s="85"/>
      <c r="J41" s="85"/>
      <c r="K41" s="85"/>
      <c r="L41" s="85"/>
      <c r="M41" s="85"/>
      <c r="N41" s="85"/>
      <c r="O41" s="85"/>
    </row>
    <row r="42" spans="1:15" x14ac:dyDescent="0.25">
      <c r="I42" s="118"/>
      <c r="J42" s="118"/>
      <c r="K42" s="118"/>
      <c r="L42" s="118"/>
      <c r="M42" s="125"/>
      <c r="N42" s="125"/>
      <c r="O42" s="125"/>
    </row>
    <row r="43" spans="1:15" x14ac:dyDescent="0.25">
      <c r="I43" s="85"/>
      <c r="J43" s="85"/>
      <c r="K43" s="85"/>
      <c r="L43" s="85"/>
      <c r="M43" s="85"/>
      <c r="N43" s="85"/>
      <c r="O43" s="85"/>
    </row>
  </sheetData>
  <mergeCells count="4">
    <mergeCell ref="A2:K2"/>
    <mergeCell ref="A8:B8"/>
    <mergeCell ref="A7:B7"/>
    <mergeCell ref="A5:H5"/>
  </mergeCells>
  <pageMargins left="0.70866141732283472" right="0.70866141732283472" top="0.74803149606299213" bottom="0.74803149606299213" header="0.31496062992125984" footer="0.31496062992125984"/>
  <pageSetup paperSize="9" scale="80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2"/>
  <sheetViews>
    <sheetView topLeftCell="A4" zoomScale="90" zoomScaleNormal="90" workbookViewId="0">
      <selection activeCell="C22" sqref="C22"/>
    </sheetView>
  </sheetViews>
  <sheetFormatPr defaultRowHeight="13.2" x14ac:dyDescent="0.25"/>
  <cols>
    <col min="1" max="1" width="12" style="32" customWidth="1"/>
    <col min="2" max="2" width="33.44140625" style="35" customWidth="1"/>
    <col min="3" max="3" width="16.44140625" style="36" customWidth="1"/>
    <col min="4" max="5" width="17.6640625" style="37" bestFit="1" customWidth="1"/>
    <col min="6" max="6" width="17" style="36" bestFit="1" customWidth="1"/>
    <col min="7" max="8" width="12.5546875" style="36" customWidth="1"/>
    <col min="9" max="9" width="15.44140625" style="32" bestFit="1" customWidth="1"/>
    <col min="10" max="10" width="9.44140625" style="32" bestFit="1" customWidth="1"/>
    <col min="11" max="11" width="15.44140625" style="32" bestFit="1" customWidth="1"/>
    <col min="12" max="12" width="9.44140625" style="32" bestFit="1" customWidth="1"/>
    <col min="13" max="256" width="9.109375" style="32"/>
    <col min="257" max="257" width="19" style="32" customWidth="1"/>
    <col min="258" max="258" width="57.5546875" style="32" customWidth="1"/>
    <col min="259" max="259" width="16.44140625" style="32" customWidth="1"/>
    <col min="260" max="261" width="17.6640625" style="32" bestFit="1" customWidth="1"/>
    <col min="262" max="262" width="15.6640625" style="32" customWidth="1"/>
    <col min="263" max="263" width="15.6640625" style="32" bestFit="1" customWidth="1"/>
    <col min="264" max="264" width="19.6640625" style="32" customWidth="1"/>
    <col min="265" max="265" width="15.44140625" style="32" bestFit="1" customWidth="1"/>
    <col min="266" max="266" width="9.44140625" style="32" bestFit="1" customWidth="1"/>
    <col min="267" max="267" width="15.44140625" style="32" bestFit="1" customWidth="1"/>
    <col min="268" max="268" width="9.44140625" style="32" bestFit="1" customWidth="1"/>
    <col min="269" max="512" width="9.109375" style="32"/>
    <col min="513" max="513" width="19" style="32" customWidth="1"/>
    <col min="514" max="514" width="57.5546875" style="32" customWidth="1"/>
    <col min="515" max="515" width="16.44140625" style="32" customWidth="1"/>
    <col min="516" max="517" width="17.6640625" style="32" bestFit="1" customWidth="1"/>
    <col min="518" max="518" width="15.6640625" style="32" customWidth="1"/>
    <col min="519" max="519" width="15.6640625" style="32" bestFit="1" customWidth="1"/>
    <col min="520" max="520" width="19.6640625" style="32" customWidth="1"/>
    <col min="521" max="521" width="15.44140625" style="32" bestFit="1" customWidth="1"/>
    <col min="522" max="522" width="9.44140625" style="32" bestFit="1" customWidth="1"/>
    <col min="523" max="523" width="15.44140625" style="32" bestFit="1" customWidth="1"/>
    <col min="524" max="524" width="9.44140625" style="32" bestFit="1" customWidth="1"/>
    <col min="525" max="768" width="9.109375" style="32"/>
    <col min="769" max="769" width="19" style="32" customWidth="1"/>
    <col min="770" max="770" width="57.5546875" style="32" customWidth="1"/>
    <col min="771" max="771" width="16.44140625" style="32" customWidth="1"/>
    <col min="772" max="773" width="17.6640625" style="32" bestFit="1" customWidth="1"/>
    <col min="774" max="774" width="15.6640625" style="32" customWidth="1"/>
    <col min="775" max="775" width="15.6640625" style="32" bestFit="1" customWidth="1"/>
    <col min="776" max="776" width="19.6640625" style="32" customWidth="1"/>
    <col min="777" max="777" width="15.44140625" style="32" bestFit="1" customWidth="1"/>
    <col min="778" max="778" width="9.44140625" style="32" bestFit="1" customWidth="1"/>
    <col min="779" max="779" width="15.44140625" style="32" bestFit="1" customWidth="1"/>
    <col min="780" max="780" width="9.44140625" style="32" bestFit="1" customWidth="1"/>
    <col min="781" max="1024" width="9.109375" style="32"/>
    <col min="1025" max="1025" width="19" style="32" customWidth="1"/>
    <col min="1026" max="1026" width="57.5546875" style="32" customWidth="1"/>
    <col min="1027" max="1027" width="16.44140625" style="32" customWidth="1"/>
    <col min="1028" max="1029" width="17.6640625" style="32" bestFit="1" customWidth="1"/>
    <col min="1030" max="1030" width="15.6640625" style="32" customWidth="1"/>
    <col min="1031" max="1031" width="15.6640625" style="32" bestFit="1" customWidth="1"/>
    <col min="1032" max="1032" width="19.6640625" style="32" customWidth="1"/>
    <col min="1033" max="1033" width="15.44140625" style="32" bestFit="1" customWidth="1"/>
    <col min="1034" max="1034" width="9.44140625" style="32" bestFit="1" customWidth="1"/>
    <col min="1035" max="1035" width="15.44140625" style="32" bestFit="1" customWidth="1"/>
    <col min="1036" max="1036" width="9.44140625" style="32" bestFit="1" customWidth="1"/>
    <col min="1037" max="1280" width="9.109375" style="32"/>
    <col min="1281" max="1281" width="19" style="32" customWidth="1"/>
    <col min="1282" max="1282" width="57.5546875" style="32" customWidth="1"/>
    <col min="1283" max="1283" width="16.44140625" style="32" customWidth="1"/>
    <col min="1284" max="1285" width="17.6640625" style="32" bestFit="1" customWidth="1"/>
    <col min="1286" max="1286" width="15.6640625" style="32" customWidth="1"/>
    <col min="1287" max="1287" width="15.6640625" style="32" bestFit="1" customWidth="1"/>
    <col min="1288" max="1288" width="19.6640625" style="32" customWidth="1"/>
    <col min="1289" max="1289" width="15.44140625" style="32" bestFit="1" customWidth="1"/>
    <col min="1290" max="1290" width="9.44140625" style="32" bestFit="1" customWidth="1"/>
    <col min="1291" max="1291" width="15.44140625" style="32" bestFit="1" customWidth="1"/>
    <col min="1292" max="1292" width="9.44140625" style="32" bestFit="1" customWidth="1"/>
    <col min="1293" max="1536" width="9.109375" style="32"/>
    <col min="1537" max="1537" width="19" style="32" customWidth="1"/>
    <col min="1538" max="1538" width="57.5546875" style="32" customWidth="1"/>
    <col min="1539" max="1539" width="16.44140625" style="32" customWidth="1"/>
    <col min="1540" max="1541" width="17.6640625" style="32" bestFit="1" customWidth="1"/>
    <col min="1542" max="1542" width="15.6640625" style="32" customWidth="1"/>
    <col min="1543" max="1543" width="15.6640625" style="32" bestFit="1" customWidth="1"/>
    <col min="1544" max="1544" width="19.6640625" style="32" customWidth="1"/>
    <col min="1545" max="1545" width="15.44140625" style="32" bestFit="1" customWidth="1"/>
    <col min="1546" max="1546" width="9.44140625" style="32" bestFit="1" customWidth="1"/>
    <col min="1547" max="1547" width="15.44140625" style="32" bestFit="1" customWidth="1"/>
    <col min="1548" max="1548" width="9.44140625" style="32" bestFit="1" customWidth="1"/>
    <col min="1549" max="1792" width="9.109375" style="32"/>
    <col min="1793" max="1793" width="19" style="32" customWidth="1"/>
    <col min="1794" max="1794" width="57.5546875" style="32" customWidth="1"/>
    <col min="1795" max="1795" width="16.44140625" style="32" customWidth="1"/>
    <col min="1796" max="1797" width="17.6640625" style="32" bestFit="1" customWidth="1"/>
    <col min="1798" max="1798" width="15.6640625" style="32" customWidth="1"/>
    <col min="1799" max="1799" width="15.6640625" style="32" bestFit="1" customWidth="1"/>
    <col min="1800" max="1800" width="19.6640625" style="32" customWidth="1"/>
    <col min="1801" max="1801" width="15.44140625" style="32" bestFit="1" customWidth="1"/>
    <col min="1802" max="1802" width="9.44140625" style="32" bestFit="1" customWidth="1"/>
    <col min="1803" max="1803" width="15.44140625" style="32" bestFit="1" customWidth="1"/>
    <col min="1804" max="1804" width="9.44140625" style="32" bestFit="1" customWidth="1"/>
    <col min="1805" max="2048" width="9.109375" style="32"/>
    <col min="2049" max="2049" width="19" style="32" customWidth="1"/>
    <col min="2050" max="2050" width="57.5546875" style="32" customWidth="1"/>
    <col min="2051" max="2051" width="16.44140625" style="32" customWidth="1"/>
    <col min="2052" max="2053" width="17.6640625" style="32" bestFit="1" customWidth="1"/>
    <col min="2054" max="2054" width="15.6640625" style="32" customWidth="1"/>
    <col min="2055" max="2055" width="15.6640625" style="32" bestFit="1" customWidth="1"/>
    <col min="2056" max="2056" width="19.6640625" style="32" customWidth="1"/>
    <col min="2057" max="2057" width="15.44140625" style="32" bestFit="1" customWidth="1"/>
    <col min="2058" max="2058" width="9.44140625" style="32" bestFit="1" customWidth="1"/>
    <col min="2059" max="2059" width="15.44140625" style="32" bestFit="1" customWidth="1"/>
    <col min="2060" max="2060" width="9.44140625" style="32" bestFit="1" customWidth="1"/>
    <col min="2061" max="2304" width="9.109375" style="32"/>
    <col min="2305" max="2305" width="19" style="32" customWidth="1"/>
    <col min="2306" max="2306" width="57.5546875" style="32" customWidth="1"/>
    <col min="2307" max="2307" width="16.44140625" style="32" customWidth="1"/>
    <col min="2308" max="2309" width="17.6640625" style="32" bestFit="1" customWidth="1"/>
    <col min="2310" max="2310" width="15.6640625" style="32" customWidth="1"/>
    <col min="2311" max="2311" width="15.6640625" style="32" bestFit="1" customWidth="1"/>
    <col min="2312" max="2312" width="19.6640625" style="32" customWidth="1"/>
    <col min="2313" max="2313" width="15.44140625" style="32" bestFit="1" customWidth="1"/>
    <col min="2314" max="2314" width="9.44140625" style="32" bestFit="1" customWidth="1"/>
    <col min="2315" max="2315" width="15.44140625" style="32" bestFit="1" customWidth="1"/>
    <col min="2316" max="2316" width="9.44140625" style="32" bestFit="1" customWidth="1"/>
    <col min="2317" max="2560" width="9.109375" style="32"/>
    <col min="2561" max="2561" width="19" style="32" customWidth="1"/>
    <col min="2562" max="2562" width="57.5546875" style="32" customWidth="1"/>
    <col min="2563" max="2563" width="16.44140625" style="32" customWidth="1"/>
    <col min="2564" max="2565" width="17.6640625" style="32" bestFit="1" customWidth="1"/>
    <col min="2566" max="2566" width="15.6640625" style="32" customWidth="1"/>
    <col min="2567" max="2567" width="15.6640625" style="32" bestFit="1" customWidth="1"/>
    <col min="2568" max="2568" width="19.6640625" style="32" customWidth="1"/>
    <col min="2569" max="2569" width="15.44140625" style="32" bestFit="1" customWidth="1"/>
    <col min="2570" max="2570" width="9.44140625" style="32" bestFit="1" customWidth="1"/>
    <col min="2571" max="2571" width="15.44140625" style="32" bestFit="1" customWidth="1"/>
    <col min="2572" max="2572" width="9.44140625" style="32" bestFit="1" customWidth="1"/>
    <col min="2573" max="2816" width="9.109375" style="32"/>
    <col min="2817" max="2817" width="19" style="32" customWidth="1"/>
    <col min="2818" max="2818" width="57.5546875" style="32" customWidth="1"/>
    <col min="2819" max="2819" width="16.44140625" style="32" customWidth="1"/>
    <col min="2820" max="2821" width="17.6640625" style="32" bestFit="1" customWidth="1"/>
    <col min="2822" max="2822" width="15.6640625" style="32" customWidth="1"/>
    <col min="2823" max="2823" width="15.6640625" style="32" bestFit="1" customWidth="1"/>
    <col min="2824" max="2824" width="19.6640625" style="32" customWidth="1"/>
    <col min="2825" max="2825" width="15.44140625" style="32" bestFit="1" customWidth="1"/>
    <col min="2826" max="2826" width="9.44140625" style="32" bestFit="1" customWidth="1"/>
    <col min="2827" max="2827" width="15.44140625" style="32" bestFit="1" customWidth="1"/>
    <col min="2828" max="2828" width="9.44140625" style="32" bestFit="1" customWidth="1"/>
    <col min="2829" max="3072" width="9.109375" style="32"/>
    <col min="3073" max="3073" width="19" style="32" customWidth="1"/>
    <col min="3074" max="3074" width="57.5546875" style="32" customWidth="1"/>
    <col min="3075" max="3075" width="16.44140625" style="32" customWidth="1"/>
    <col min="3076" max="3077" width="17.6640625" style="32" bestFit="1" customWidth="1"/>
    <col min="3078" max="3078" width="15.6640625" style="32" customWidth="1"/>
    <col min="3079" max="3079" width="15.6640625" style="32" bestFit="1" customWidth="1"/>
    <col min="3080" max="3080" width="19.6640625" style="32" customWidth="1"/>
    <col min="3081" max="3081" width="15.44140625" style="32" bestFit="1" customWidth="1"/>
    <col min="3082" max="3082" width="9.44140625" style="32" bestFit="1" customWidth="1"/>
    <col min="3083" max="3083" width="15.44140625" style="32" bestFit="1" customWidth="1"/>
    <col min="3084" max="3084" width="9.44140625" style="32" bestFit="1" customWidth="1"/>
    <col min="3085" max="3328" width="9.109375" style="32"/>
    <col min="3329" max="3329" width="19" style="32" customWidth="1"/>
    <col min="3330" max="3330" width="57.5546875" style="32" customWidth="1"/>
    <col min="3331" max="3331" width="16.44140625" style="32" customWidth="1"/>
    <col min="3332" max="3333" width="17.6640625" style="32" bestFit="1" customWidth="1"/>
    <col min="3334" max="3334" width="15.6640625" style="32" customWidth="1"/>
    <col min="3335" max="3335" width="15.6640625" style="32" bestFit="1" customWidth="1"/>
    <col min="3336" max="3336" width="19.6640625" style="32" customWidth="1"/>
    <col min="3337" max="3337" width="15.44140625" style="32" bestFit="1" customWidth="1"/>
    <col min="3338" max="3338" width="9.44140625" style="32" bestFit="1" customWidth="1"/>
    <col min="3339" max="3339" width="15.44140625" style="32" bestFit="1" customWidth="1"/>
    <col min="3340" max="3340" width="9.44140625" style="32" bestFit="1" customWidth="1"/>
    <col min="3341" max="3584" width="9.109375" style="32"/>
    <col min="3585" max="3585" width="19" style="32" customWidth="1"/>
    <col min="3586" max="3586" width="57.5546875" style="32" customWidth="1"/>
    <col min="3587" max="3587" width="16.44140625" style="32" customWidth="1"/>
    <col min="3588" max="3589" width="17.6640625" style="32" bestFit="1" customWidth="1"/>
    <col min="3590" max="3590" width="15.6640625" style="32" customWidth="1"/>
    <col min="3591" max="3591" width="15.6640625" style="32" bestFit="1" customWidth="1"/>
    <col min="3592" max="3592" width="19.6640625" style="32" customWidth="1"/>
    <col min="3593" max="3593" width="15.44140625" style="32" bestFit="1" customWidth="1"/>
    <col min="3594" max="3594" width="9.44140625" style="32" bestFit="1" customWidth="1"/>
    <col min="3595" max="3595" width="15.44140625" style="32" bestFit="1" customWidth="1"/>
    <col min="3596" max="3596" width="9.44140625" style="32" bestFit="1" customWidth="1"/>
    <col min="3597" max="3840" width="9.109375" style="32"/>
    <col min="3841" max="3841" width="19" style="32" customWidth="1"/>
    <col min="3842" max="3842" width="57.5546875" style="32" customWidth="1"/>
    <col min="3843" max="3843" width="16.44140625" style="32" customWidth="1"/>
    <col min="3844" max="3845" width="17.6640625" style="32" bestFit="1" customWidth="1"/>
    <col min="3846" max="3846" width="15.6640625" style="32" customWidth="1"/>
    <col min="3847" max="3847" width="15.6640625" style="32" bestFit="1" customWidth="1"/>
    <col min="3848" max="3848" width="19.6640625" style="32" customWidth="1"/>
    <col min="3849" max="3849" width="15.44140625" style="32" bestFit="1" customWidth="1"/>
    <col min="3850" max="3850" width="9.44140625" style="32" bestFit="1" customWidth="1"/>
    <col min="3851" max="3851" width="15.44140625" style="32" bestFit="1" customWidth="1"/>
    <col min="3852" max="3852" width="9.44140625" style="32" bestFit="1" customWidth="1"/>
    <col min="3853" max="4096" width="9.109375" style="32"/>
    <col min="4097" max="4097" width="19" style="32" customWidth="1"/>
    <col min="4098" max="4098" width="57.5546875" style="32" customWidth="1"/>
    <col min="4099" max="4099" width="16.44140625" style="32" customWidth="1"/>
    <col min="4100" max="4101" width="17.6640625" style="32" bestFit="1" customWidth="1"/>
    <col min="4102" max="4102" width="15.6640625" style="32" customWidth="1"/>
    <col min="4103" max="4103" width="15.6640625" style="32" bestFit="1" customWidth="1"/>
    <col min="4104" max="4104" width="19.6640625" style="32" customWidth="1"/>
    <col min="4105" max="4105" width="15.44140625" style="32" bestFit="1" customWidth="1"/>
    <col min="4106" max="4106" width="9.44140625" style="32" bestFit="1" customWidth="1"/>
    <col min="4107" max="4107" width="15.44140625" style="32" bestFit="1" customWidth="1"/>
    <col min="4108" max="4108" width="9.44140625" style="32" bestFit="1" customWidth="1"/>
    <col min="4109" max="4352" width="9.109375" style="32"/>
    <col min="4353" max="4353" width="19" style="32" customWidth="1"/>
    <col min="4354" max="4354" width="57.5546875" style="32" customWidth="1"/>
    <col min="4355" max="4355" width="16.44140625" style="32" customWidth="1"/>
    <col min="4356" max="4357" width="17.6640625" style="32" bestFit="1" customWidth="1"/>
    <col min="4358" max="4358" width="15.6640625" style="32" customWidth="1"/>
    <col min="4359" max="4359" width="15.6640625" style="32" bestFit="1" customWidth="1"/>
    <col min="4360" max="4360" width="19.6640625" style="32" customWidth="1"/>
    <col min="4361" max="4361" width="15.44140625" style="32" bestFit="1" customWidth="1"/>
    <col min="4362" max="4362" width="9.44140625" style="32" bestFit="1" customWidth="1"/>
    <col min="4363" max="4363" width="15.44140625" style="32" bestFit="1" customWidth="1"/>
    <col min="4364" max="4364" width="9.44140625" style="32" bestFit="1" customWidth="1"/>
    <col min="4365" max="4608" width="9.109375" style="32"/>
    <col min="4609" max="4609" width="19" style="32" customWidth="1"/>
    <col min="4610" max="4610" width="57.5546875" style="32" customWidth="1"/>
    <col min="4611" max="4611" width="16.44140625" style="32" customWidth="1"/>
    <col min="4612" max="4613" width="17.6640625" style="32" bestFit="1" customWidth="1"/>
    <col min="4614" max="4614" width="15.6640625" style="32" customWidth="1"/>
    <col min="4615" max="4615" width="15.6640625" style="32" bestFit="1" customWidth="1"/>
    <col min="4616" max="4616" width="19.6640625" style="32" customWidth="1"/>
    <col min="4617" max="4617" width="15.44140625" style="32" bestFit="1" customWidth="1"/>
    <col min="4618" max="4618" width="9.44140625" style="32" bestFit="1" customWidth="1"/>
    <col min="4619" max="4619" width="15.44140625" style="32" bestFit="1" customWidth="1"/>
    <col min="4620" max="4620" width="9.44140625" style="32" bestFit="1" customWidth="1"/>
    <col min="4621" max="4864" width="9.109375" style="32"/>
    <col min="4865" max="4865" width="19" style="32" customWidth="1"/>
    <col min="4866" max="4866" width="57.5546875" style="32" customWidth="1"/>
    <col min="4867" max="4867" width="16.44140625" style="32" customWidth="1"/>
    <col min="4868" max="4869" width="17.6640625" style="32" bestFit="1" customWidth="1"/>
    <col min="4870" max="4870" width="15.6640625" style="32" customWidth="1"/>
    <col min="4871" max="4871" width="15.6640625" style="32" bestFit="1" customWidth="1"/>
    <col min="4872" max="4872" width="19.6640625" style="32" customWidth="1"/>
    <col min="4873" max="4873" width="15.44140625" style="32" bestFit="1" customWidth="1"/>
    <col min="4874" max="4874" width="9.44140625" style="32" bestFit="1" customWidth="1"/>
    <col min="4875" max="4875" width="15.44140625" style="32" bestFit="1" customWidth="1"/>
    <col min="4876" max="4876" width="9.44140625" style="32" bestFit="1" customWidth="1"/>
    <col min="4877" max="5120" width="9.109375" style="32"/>
    <col min="5121" max="5121" width="19" style="32" customWidth="1"/>
    <col min="5122" max="5122" width="57.5546875" style="32" customWidth="1"/>
    <col min="5123" max="5123" width="16.44140625" style="32" customWidth="1"/>
    <col min="5124" max="5125" width="17.6640625" style="32" bestFit="1" customWidth="1"/>
    <col min="5126" max="5126" width="15.6640625" style="32" customWidth="1"/>
    <col min="5127" max="5127" width="15.6640625" style="32" bestFit="1" customWidth="1"/>
    <col min="5128" max="5128" width="19.6640625" style="32" customWidth="1"/>
    <col min="5129" max="5129" width="15.44140625" style="32" bestFit="1" customWidth="1"/>
    <col min="5130" max="5130" width="9.44140625" style="32" bestFit="1" customWidth="1"/>
    <col min="5131" max="5131" width="15.44140625" style="32" bestFit="1" customWidth="1"/>
    <col min="5132" max="5132" width="9.44140625" style="32" bestFit="1" customWidth="1"/>
    <col min="5133" max="5376" width="9.109375" style="32"/>
    <col min="5377" max="5377" width="19" style="32" customWidth="1"/>
    <col min="5378" max="5378" width="57.5546875" style="32" customWidth="1"/>
    <col min="5379" max="5379" width="16.44140625" style="32" customWidth="1"/>
    <col min="5380" max="5381" width="17.6640625" style="32" bestFit="1" customWidth="1"/>
    <col min="5382" max="5382" width="15.6640625" style="32" customWidth="1"/>
    <col min="5383" max="5383" width="15.6640625" style="32" bestFit="1" customWidth="1"/>
    <col min="5384" max="5384" width="19.6640625" style="32" customWidth="1"/>
    <col min="5385" max="5385" width="15.44140625" style="32" bestFit="1" customWidth="1"/>
    <col min="5386" max="5386" width="9.44140625" style="32" bestFit="1" customWidth="1"/>
    <col min="5387" max="5387" width="15.44140625" style="32" bestFit="1" customWidth="1"/>
    <col min="5388" max="5388" width="9.44140625" style="32" bestFit="1" customWidth="1"/>
    <col min="5389" max="5632" width="9.109375" style="32"/>
    <col min="5633" max="5633" width="19" style="32" customWidth="1"/>
    <col min="5634" max="5634" width="57.5546875" style="32" customWidth="1"/>
    <col min="5635" max="5635" width="16.44140625" style="32" customWidth="1"/>
    <col min="5636" max="5637" width="17.6640625" style="32" bestFit="1" customWidth="1"/>
    <col min="5638" max="5638" width="15.6640625" style="32" customWidth="1"/>
    <col min="5639" max="5639" width="15.6640625" style="32" bestFit="1" customWidth="1"/>
    <col min="5640" max="5640" width="19.6640625" style="32" customWidth="1"/>
    <col min="5641" max="5641" width="15.44140625" style="32" bestFit="1" customWidth="1"/>
    <col min="5642" max="5642" width="9.44140625" style="32" bestFit="1" customWidth="1"/>
    <col min="5643" max="5643" width="15.44140625" style="32" bestFit="1" customWidth="1"/>
    <col min="5644" max="5644" width="9.44140625" style="32" bestFit="1" customWidth="1"/>
    <col min="5645" max="5888" width="9.109375" style="32"/>
    <col min="5889" max="5889" width="19" style="32" customWidth="1"/>
    <col min="5890" max="5890" width="57.5546875" style="32" customWidth="1"/>
    <col min="5891" max="5891" width="16.44140625" style="32" customWidth="1"/>
    <col min="5892" max="5893" width="17.6640625" style="32" bestFit="1" customWidth="1"/>
    <col min="5894" max="5894" width="15.6640625" style="32" customWidth="1"/>
    <col min="5895" max="5895" width="15.6640625" style="32" bestFit="1" customWidth="1"/>
    <col min="5896" max="5896" width="19.6640625" style="32" customWidth="1"/>
    <col min="5897" max="5897" width="15.44140625" style="32" bestFit="1" customWidth="1"/>
    <col min="5898" max="5898" width="9.44140625" style="32" bestFit="1" customWidth="1"/>
    <col min="5899" max="5899" width="15.44140625" style="32" bestFit="1" customWidth="1"/>
    <col min="5900" max="5900" width="9.44140625" style="32" bestFit="1" customWidth="1"/>
    <col min="5901" max="6144" width="9.109375" style="32"/>
    <col min="6145" max="6145" width="19" style="32" customWidth="1"/>
    <col min="6146" max="6146" width="57.5546875" style="32" customWidth="1"/>
    <col min="6147" max="6147" width="16.44140625" style="32" customWidth="1"/>
    <col min="6148" max="6149" width="17.6640625" style="32" bestFit="1" customWidth="1"/>
    <col min="6150" max="6150" width="15.6640625" style="32" customWidth="1"/>
    <col min="6151" max="6151" width="15.6640625" style="32" bestFit="1" customWidth="1"/>
    <col min="6152" max="6152" width="19.6640625" style="32" customWidth="1"/>
    <col min="6153" max="6153" width="15.44140625" style="32" bestFit="1" customWidth="1"/>
    <col min="6154" max="6154" width="9.44140625" style="32" bestFit="1" customWidth="1"/>
    <col min="6155" max="6155" width="15.44140625" style="32" bestFit="1" customWidth="1"/>
    <col min="6156" max="6156" width="9.44140625" style="32" bestFit="1" customWidth="1"/>
    <col min="6157" max="6400" width="9.109375" style="32"/>
    <col min="6401" max="6401" width="19" style="32" customWidth="1"/>
    <col min="6402" max="6402" width="57.5546875" style="32" customWidth="1"/>
    <col min="6403" max="6403" width="16.44140625" style="32" customWidth="1"/>
    <col min="6404" max="6405" width="17.6640625" style="32" bestFit="1" customWidth="1"/>
    <col min="6406" max="6406" width="15.6640625" style="32" customWidth="1"/>
    <col min="6407" max="6407" width="15.6640625" style="32" bestFit="1" customWidth="1"/>
    <col min="6408" max="6408" width="19.6640625" style="32" customWidth="1"/>
    <col min="6409" max="6409" width="15.44140625" style="32" bestFit="1" customWidth="1"/>
    <col min="6410" max="6410" width="9.44140625" style="32" bestFit="1" customWidth="1"/>
    <col min="6411" max="6411" width="15.44140625" style="32" bestFit="1" customWidth="1"/>
    <col min="6412" max="6412" width="9.44140625" style="32" bestFit="1" customWidth="1"/>
    <col min="6413" max="6656" width="9.109375" style="32"/>
    <col min="6657" max="6657" width="19" style="32" customWidth="1"/>
    <col min="6658" max="6658" width="57.5546875" style="32" customWidth="1"/>
    <col min="6659" max="6659" width="16.44140625" style="32" customWidth="1"/>
    <col min="6660" max="6661" width="17.6640625" style="32" bestFit="1" customWidth="1"/>
    <col min="6662" max="6662" width="15.6640625" style="32" customWidth="1"/>
    <col min="6663" max="6663" width="15.6640625" style="32" bestFit="1" customWidth="1"/>
    <col min="6664" max="6664" width="19.6640625" style="32" customWidth="1"/>
    <col min="6665" max="6665" width="15.44140625" style="32" bestFit="1" customWidth="1"/>
    <col min="6666" max="6666" width="9.44140625" style="32" bestFit="1" customWidth="1"/>
    <col min="6667" max="6667" width="15.44140625" style="32" bestFit="1" customWidth="1"/>
    <col min="6668" max="6668" width="9.44140625" style="32" bestFit="1" customWidth="1"/>
    <col min="6669" max="6912" width="9.109375" style="32"/>
    <col min="6913" max="6913" width="19" style="32" customWidth="1"/>
    <col min="6914" max="6914" width="57.5546875" style="32" customWidth="1"/>
    <col min="6915" max="6915" width="16.44140625" style="32" customWidth="1"/>
    <col min="6916" max="6917" width="17.6640625" style="32" bestFit="1" customWidth="1"/>
    <col min="6918" max="6918" width="15.6640625" style="32" customWidth="1"/>
    <col min="6919" max="6919" width="15.6640625" style="32" bestFit="1" customWidth="1"/>
    <col min="6920" max="6920" width="19.6640625" style="32" customWidth="1"/>
    <col min="6921" max="6921" width="15.44140625" style="32" bestFit="1" customWidth="1"/>
    <col min="6922" max="6922" width="9.44140625" style="32" bestFit="1" customWidth="1"/>
    <col min="6923" max="6923" width="15.44140625" style="32" bestFit="1" customWidth="1"/>
    <col min="6924" max="6924" width="9.44140625" style="32" bestFit="1" customWidth="1"/>
    <col min="6925" max="7168" width="9.109375" style="32"/>
    <col min="7169" max="7169" width="19" style="32" customWidth="1"/>
    <col min="7170" max="7170" width="57.5546875" style="32" customWidth="1"/>
    <col min="7171" max="7171" width="16.44140625" style="32" customWidth="1"/>
    <col min="7172" max="7173" width="17.6640625" style="32" bestFit="1" customWidth="1"/>
    <col min="7174" max="7174" width="15.6640625" style="32" customWidth="1"/>
    <col min="7175" max="7175" width="15.6640625" style="32" bestFit="1" customWidth="1"/>
    <col min="7176" max="7176" width="19.6640625" style="32" customWidth="1"/>
    <col min="7177" max="7177" width="15.44140625" style="32" bestFit="1" customWidth="1"/>
    <col min="7178" max="7178" width="9.44140625" style="32" bestFit="1" customWidth="1"/>
    <col min="7179" max="7179" width="15.44140625" style="32" bestFit="1" customWidth="1"/>
    <col min="7180" max="7180" width="9.44140625" style="32" bestFit="1" customWidth="1"/>
    <col min="7181" max="7424" width="9.109375" style="32"/>
    <col min="7425" max="7425" width="19" style="32" customWidth="1"/>
    <col min="7426" max="7426" width="57.5546875" style="32" customWidth="1"/>
    <col min="7427" max="7427" width="16.44140625" style="32" customWidth="1"/>
    <col min="7428" max="7429" width="17.6640625" style="32" bestFit="1" customWidth="1"/>
    <col min="7430" max="7430" width="15.6640625" style="32" customWidth="1"/>
    <col min="7431" max="7431" width="15.6640625" style="32" bestFit="1" customWidth="1"/>
    <col min="7432" max="7432" width="19.6640625" style="32" customWidth="1"/>
    <col min="7433" max="7433" width="15.44140625" style="32" bestFit="1" customWidth="1"/>
    <col min="7434" max="7434" width="9.44140625" style="32" bestFit="1" customWidth="1"/>
    <col min="7435" max="7435" width="15.44140625" style="32" bestFit="1" customWidth="1"/>
    <col min="7436" max="7436" width="9.44140625" style="32" bestFit="1" customWidth="1"/>
    <col min="7437" max="7680" width="9.109375" style="32"/>
    <col min="7681" max="7681" width="19" style="32" customWidth="1"/>
    <col min="7682" max="7682" width="57.5546875" style="32" customWidth="1"/>
    <col min="7683" max="7683" width="16.44140625" style="32" customWidth="1"/>
    <col min="7684" max="7685" width="17.6640625" style="32" bestFit="1" customWidth="1"/>
    <col min="7686" max="7686" width="15.6640625" style="32" customWidth="1"/>
    <col min="7687" max="7687" width="15.6640625" style="32" bestFit="1" customWidth="1"/>
    <col min="7688" max="7688" width="19.6640625" style="32" customWidth="1"/>
    <col min="7689" max="7689" width="15.44140625" style="32" bestFit="1" customWidth="1"/>
    <col min="7690" max="7690" width="9.44140625" style="32" bestFit="1" customWidth="1"/>
    <col min="7691" max="7691" width="15.44140625" style="32" bestFit="1" customWidth="1"/>
    <col min="7692" max="7692" width="9.44140625" style="32" bestFit="1" customWidth="1"/>
    <col min="7693" max="7936" width="9.109375" style="32"/>
    <col min="7937" max="7937" width="19" style="32" customWidth="1"/>
    <col min="7938" max="7938" width="57.5546875" style="32" customWidth="1"/>
    <col min="7939" max="7939" width="16.44140625" style="32" customWidth="1"/>
    <col min="7940" max="7941" width="17.6640625" style="32" bestFit="1" customWidth="1"/>
    <col min="7942" max="7942" width="15.6640625" style="32" customWidth="1"/>
    <col min="7943" max="7943" width="15.6640625" style="32" bestFit="1" customWidth="1"/>
    <col min="7944" max="7944" width="19.6640625" style="32" customWidth="1"/>
    <col min="7945" max="7945" width="15.44140625" style="32" bestFit="1" customWidth="1"/>
    <col min="7946" max="7946" width="9.44140625" style="32" bestFit="1" customWidth="1"/>
    <col min="7947" max="7947" width="15.44140625" style="32" bestFit="1" customWidth="1"/>
    <col min="7948" max="7948" width="9.44140625" style="32" bestFit="1" customWidth="1"/>
    <col min="7949" max="8192" width="9.109375" style="32"/>
    <col min="8193" max="8193" width="19" style="32" customWidth="1"/>
    <col min="8194" max="8194" width="57.5546875" style="32" customWidth="1"/>
    <col min="8195" max="8195" width="16.44140625" style="32" customWidth="1"/>
    <col min="8196" max="8197" width="17.6640625" style="32" bestFit="1" customWidth="1"/>
    <col min="8198" max="8198" width="15.6640625" style="32" customWidth="1"/>
    <col min="8199" max="8199" width="15.6640625" style="32" bestFit="1" customWidth="1"/>
    <col min="8200" max="8200" width="19.6640625" style="32" customWidth="1"/>
    <col min="8201" max="8201" width="15.44140625" style="32" bestFit="1" customWidth="1"/>
    <col min="8202" max="8202" width="9.44140625" style="32" bestFit="1" customWidth="1"/>
    <col min="8203" max="8203" width="15.44140625" style="32" bestFit="1" customWidth="1"/>
    <col min="8204" max="8204" width="9.44140625" style="32" bestFit="1" customWidth="1"/>
    <col min="8205" max="8448" width="9.109375" style="32"/>
    <col min="8449" max="8449" width="19" style="32" customWidth="1"/>
    <col min="8450" max="8450" width="57.5546875" style="32" customWidth="1"/>
    <col min="8451" max="8451" width="16.44140625" style="32" customWidth="1"/>
    <col min="8452" max="8453" width="17.6640625" style="32" bestFit="1" customWidth="1"/>
    <col min="8454" max="8454" width="15.6640625" style="32" customWidth="1"/>
    <col min="8455" max="8455" width="15.6640625" style="32" bestFit="1" customWidth="1"/>
    <col min="8456" max="8456" width="19.6640625" style="32" customWidth="1"/>
    <col min="8457" max="8457" width="15.44140625" style="32" bestFit="1" customWidth="1"/>
    <col min="8458" max="8458" width="9.44140625" style="32" bestFit="1" customWidth="1"/>
    <col min="8459" max="8459" width="15.44140625" style="32" bestFit="1" customWidth="1"/>
    <col min="8460" max="8460" width="9.44140625" style="32" bestFit="1" customWidth="1"/>
    <col min="8461" max="8704" width="9.109375" style="32"/>
    <col min="8705" max="8705" width="19" style="32" customWidth="1"/>
    <col min="8706" max="8706" width="57.5546875" style="32" customWidth="1"/>
    <col min="8707" max="8707" width="16.44140625" style="32" customWidth="1"/>
    <col min="8708" max="8709" width="17.6640625" style="32" bestFit="1" customWidth="1"/>
    <col min="8710" max="8710" width="15.6640625" style="32" customWidth="1"/>
    <col min="8711" max="8711" width="15.6640625" style="32" bestFit="1" customWidth="1"/>
    <col min="8712" max="8712" width="19.6640625" style="32" customWidth="1"/>
    <col min="8713" max="8713" width="15.44140625" style="32" bestFit="1" customWidth="1"/>
    <col min="8714" max="8714" width="9.44140625" style="32" bestFit="1" customWidth="1"/>
    <col min="8715" max="8715" width="15.44140625" style="32" bestFit="1" customWidth="1"/>
    <col min="8716" max="8716" width="9.44140625" style="32" bestFit="1" customWidth="1"/>
    <col min="8717" max="8960" width="9.109375" style="32"/>
    <col min="8961" max="8961" width="19" style="32" customWidth="1"/>
    <col min="8962" max="8962" width="57.5546875" style="32" customWidth="1"/>
    <col min="8963" max="8963" width="16.44140625" style="32" customWidth="1"/>
    <col min="8964" max="8965" width="17.6640625" style="32" bestFit="1" customWidth="1"/>
    <col min="8966" max="8966" width="15.6640625" style="32" customWidth="1"/>
    <col min="8967" max="8967" width="15.6640625" style="32" bestFit="1" customWidth="1"/>
    <col min="8968" max="8968" width="19.6640625" style="32" customWidth="1"/>
    <col min="8969" max="8969" width="15.44140625" style="32" bestFit="1" customWidth="1"/>
    <col min="8970" max="8970" width="9.44140625" style="32" bestFit="1" customWidth="1"/>
    <col min="8971" max="8971" width="15.44140625" style="32" bestFit="1" customWidth="1"/>
    <col min="8972" max="8972" width="9.44140625" style="32" bestFit="1" customWidth="1"/>
    <col min="8973" max="9216" width="9.109375" style="32"/>
    <col min="9217" max="9217" width="19" style="32" customWidth="1"/>
    <col min="9218" max="9218" width="57.5546875" style="32" customWidth="1"/>
    <col min="9219" max="9219" width="16.44140625" style="32" customWidth="1"/>
    <col min="9220" max="9221" width="17.6640625" style="32" bestFit="1" customWidth="1"/>
    <col min="9222" max="9222" width="15.6640625" style="32" customWidth="1"/>
    <col min="9223" max="9223" width="15.6640625" style="32" bestFit="1" customWidth="1"/>
    <col min="9224" max="9224" width="19.6640625" style="32" customWidth="1"/>
    <col min="9225" max="9225" width="15.44140625" style="32" bestFit="1" customWidth="1"/>
    <col min="9226" max="9226" width="9.44140625" style="32" bestFit="1" customWidth="1"/>
    <col min="9227" max="9227" width="15.44140625" style="32" bestFit="1" customWidth="1"/>
    <col min="9228" max="9228" width="9.44140625" style="32" bestFit="1" customWidth="1"/>
    <col min="9229" max="9472" width="9.109375" style="32"/>
    <col min="9473" max="9473" width="19" style="32" customWidth="1"/>
    <col min="9474" max="9474" width="57.5546875" style="32" customWidth="1"/>
    <col min="9475" max="9475" width="16.44140625" style="32" customWidth="1"/>
    <col min="9476" max="9477" width="17.6640625" style="32" bestFit="1" customWidth="1"/>
    <col min="9478" max="9478" width="15.6640625" style="32" customWidth="1"/>
    <col min="9479" max="9479" width="15.6640625" style="32" bestFit="1" customWidth="1"/>
    <col min="9480" max="9480" width="19.6640625" style="32" customWidth="1"/>
    <col min="9481" max="9481" width="15.44140625" style="32" bestFit="1" customWidth="1"/>
    <col min="9482" max="9482" width="9.44140625" style="32" bestFit="1" customWidth="1"/>
    <col min="9483" max="9483" width="15.44140625" style="32" bestFit="1" customWidth="1"/>
    <col min="9484" max="9484" width="9.44140625" style="32" bestFit="1" customWidth="1"/>
    <col min="9485" max="9728" width="9.109375" style="32"/>
    <col min="9729" max="9729" width="19" style="32" customWidth="1"/>
    <col min="9730" max="9730" width="57.5546875" style="32" customWidth="1"/>
    <col min="9731" max="9731" width="16.44140625" style="32" customWidth="1"/>
    <col min="9732" max="9733" width="17.6640625" style="32" bestFit="1" customWidth="1"/>
    <col min="9734" max="9734" width="15.6640625" style="32" customWidth="1"/>
    <col min="9735" max="9735" width="15.6640625" style="32" bestFit="1" customWidth="1"/>
    <col min="9736" max="9736" width="19.6640625" style="32" customWidth="1"/>
    <col min="9737" max="9737" width="15.44140625" style="32" bestFit="1" customWidth="1"/>
    <col min="9738" max="9738" width="9.44140625" style="32" bestFit="1" customWidth="1"/>
    <col min="9739" max="9739" width="15.44140625" style="32" bestFit="1" customWidth="1"/>
    <col min="9740" max="9740" width="9.44140625" style="32" bestFit="1" customWidth="1"/>
    <col min="9741" max="9984" width="9.109375" style="32"/>
    <col min="9985" max="9985" width="19" style="32" customWidth="1"/>
    <col min="9986" max="9986" width="57.5546875" style="32" customWidth="1"/>
    <col min="9987" max="9987" width="16.44140625" style="32" customWidth="1"/>
    <col min="9988" max="9989" width="17.6640625" style="32" bestFit="1" customWidth="1"/>
    <col min="9990" max="9990" width="15.6640625" style="32" customWidth="1"/>
    <col min="9991" max="9991" width="15.6640625" style="32" bestFit="1" customWidth="1"/>
    <col min="9992" max="9992" width="19.6640625" style="32" customWidth="1"/>
    <col min="9993" max="9993" width="15.44140625" style="32" bestFit="1" customWidth="1"/>
    <col min="9994" max="9994" width="9.44140625" style="32" bestFit="1" customWidth="1"/>
    <col min="9995" max="9995" width="15.44140625" style="32" bestFit="1" customWidth="1"/>
    <col min="9996" max="9996" width="9.44140625" style="32" bestFit="1" customWidth="1"/>
    <col min="9997" max="10240" width="9.109375" style="32"/>
    <col min="10241" max="10241" width="19" style="32" customWidth="1"/>
    <col min="10242" max="10242" width="57.5546875" style="32" customWidth="1"/>
    <col min="10243" max="10243" width="16.44140625" style="32" customWidth="1"/>
    <col min="10244" max="10245" width="17.6640625" style="32" bestFit="1" customWidth="1"/>
    <col min="10246" max="10246" width="15.6640625" style="32" customWidth="1"/>
    <col min="10247" max="10247" width="15.6640625" style="32" bestFit="1" customWidth="1"/>
    <col min="10248" max="10248" width="19.6640625" style="32" customWidth="1"/>
    <col min="10249" max="10249" width="15.44140625" style="32" bestFit="1" customWidth="1"/>
    <col min="10250" max="10250" width="9.44140625" style="32" bestFit="1" customWidth="1"/>
    <col min="10251" max="10251" width="15.44140625" style="32" bestFit="1" customWidth="1"/>
    <col min="10252" max="10252" width="9.44140625" style="32" bestFit="1" customWidth="1"/>
    <col min="10253" max="10496" width="9.109375" style="32"/>
    <col min="10497" max="10497" width="19" style="32" customWidth="1"/>
    <col min="10498" max="10498" width="57.5546875" style="32" customWidth="1"/>
    <col min="10499" max="10499" width="16.44140625" style="32" customWidth="1"/>
    <col min="10500" max="10501" width="17.6640625" style="32" bestFit="1" customWidth="1"/>
    <col min="10502" max="10502" width="15.6640625" style="32" customWidth="1"/>
    <col min="10503" max="10503" width="15.6640625" style="32" bestFit="1" customWidth="1"/>
    <col min="10504" max="10504" width="19.6640625" style="32" customWidth="1"/>
    <col min="10505" max="10505" width="15.44140625" style="32" bestFit="1" customWidth="1"/>
    <col min="10506" max="10506" width="9.44140625" style="32" bestFit="1" customWidth="1"/>
    <col min="10507" max="10507" width="15.44140625" style="32" bestFit="1" customWidth="1"/>
    <col min="10508" max="10508" width="9.44140625" style="32" bestFit="1" customWidth="1"/>
    <col min="10509" max="10752" width="9.109375" style="32"/>
    <col min="10753" max="10753" width="19" style="32" customWidth="1"/>
    <col min="10754" max="10754" width="57.5546875" style="32" customWidth="1"/>
    <col min="10755" max="10755" width="16.44140625" style="32" customWidth="1"/>
    <col min="10756" max="10757" width="17.6640625" style="32" bestFit="1" customWidth="1"/>
    <col min="10758" max="10758" width="15.6640625" style="32" customWidth="1"/>
    <col min="10759" max="10759" width="15.6640625" style="32" bestFit="1" customWidth="1"/>
    <col min="10760" max="10760" width="19.6640625" style="32" customWidth="1"/>
    <col min="10761" max="10761" width="15.44140625" style="32" bestFit="1" customWidth="1"/>
    <col min="10762" max="10762" width="9.44140625" style="32" bestFit="1" customWidth="1"/>
    <col min="10763" max="10763" width="15.44140625" style="32" bestFit="1" customWidth="1"/>
    <col min="10764" max="10764" width="9.44140625" style="32" bestFit="1" customWidth="1"/>
    <col min="10765" max="11008" width="9.109375" style="32"/>
    <col min="11009" max="11009" width="19" style="32" customWidth="1"/>
    <col min="11010" max="11010" width="57.5546875" style="32" customWidth="1"/>
    <col min="11011" max="11011" width="16.44140625" style="32" customWidth="1"/>
    <col min="11012" max="11013" width="17.6640625" style="32" bestFit="1" customWidth="1"/>
    <col min="11014" max="11014" width="15.6640625" style="32" customWidth="1"/>
    <col min="11015" max="11015" width="15.6640625" style="32" bestFit="1" customWidth="1"/>
    <col min="11016" max="11016" width="19.6640625" style="32" customWidth="1"/>
    <col min="11017" max="11017" width="15.44140625" style="32" bestFit="1" customWidth="1"/>
    <col min="11018" max="11018" width="9.44140625" style="32" bestFit="1" customWidth="1"/>
    <col min="11019" max="11019" width="15.44140625" style="32" bestFit="1" customWidth="1"/>
    <col min="11020" max="11020" width="9.44140625" style="32" bestFit="1" customWidth="1"/>
    <col min="11021" max="11264" width="9.109375" style="32"/>
    <col min="11265" max="11265" width="19" style="32" customWidth="1"/>
    <col min="11266" max="11266" width="57.5546875" style="32" customWidth="1"/>
    <col min="11267" max="11267" width="16.44140625" style="32" customWidth="1"/>
    <col min="11268" max="11269" width="17.6640625" style="32" bestFit="1" customWidth="1"/>
    <col min="11270" max="11270" width="15.6640625" style="32" customWidth="1"/>
    <col min="11271" max="11271" width="15.6640625" style="32" bestFit="1" customWidth="1"/>
    <col min="11272" max="11272" width="19.6640625" style="32" customWidth="1"/>
    <col min="11273" max="11273" width="15.44140625" style="32" bestFit="1" customWidth="1"/>
    <col min="11274" max="11274" width="9.44140625" style="32" bestFit="1" customWidth="1"/>
    <col min="11275" max="11275" width="15.44140625" style="32" bestFit="1" customWidth="1"/>
    <col min="11276" max="11276" width="9.44140625" style="32" bestFit="1" customWidth="1"/>
    <col min="11277" max="11520" width="9.109375" style="32"/>
    <col min="11521" max="11521" width="19" style="32" customWidth="1"/>
    <col min="11522" max="11522" width="57.5546875" style="32" customWidth="1"/>
    <col min="11523" max="11523" width="16.44140625" style="32" customWidth="1"/>
    <col min="11524" max="11525" width="17.6640625" style="32" bestFit="1" customWidth="1"/>
    <col min="11526" max="11526" width="15.6640625" style="32" customWidth="1"/>
    <col min="11527" max="11527" width="15.6640625" style="32" bestFit="1" customWidth="1"/>
    <col min="11528" max="11528" width="19.6640625" style="32" customWidth="1"/>
    <col min="11529" max="11529" width="15.44140625" style="32" bestFit="1" customWidth="1"/>
    <col min="11530" max="11530" width="9.44140625" style="32" bestFit="1" customWidth="1"/>
    <col min="11531" max="11531" width="15.44140625" style="32" bestFit="1" customWidth="1"/>
    <col min="11532" max="11532" width="9.44140625" style="32" bestFit="1" customWidth="1"/>
    <col min="11533" max="11776" width="9.109375" style="32"/>
    <col min="11777" max="11777" width="19" style="32" customWidth="1"/>
    <col min="11778" max="11778" width="57.5546875" style="32" customWidth="1"/>
    <col min="11779" max="11779" width="16.44140625" style="32" customWidth="1"/>
    <col min="11780" max="11781" width="17.6640625" style="32" bestFit="1" customWidth="1"/>
    <col min="11782" max="11782" width="15.6640625" style="32" customWidth="1"/>
    <col min="11783" max="11783" width="15.6640625" style="32" bestFit="1" customWidth="1"/>
    <col min="11784" max="11784" width="19.6640625" style="32" customWidth="1"/>
    <col min="11785" max="11785" width="15.44140625" style="32" bestFit="1" customWidth="1"/>
    <col min="11786" max="11786" width="9.44140625" style="32" bestFit="1" customWidth="1"/>
    <col min="11787" max="11787" width="15.44140625" style="32" bestFit="1" customWidth="1"/>
    <col min="11788" max="11788" width="9.44140625" style="32" bestFit="1" customWidth="1"/>
    <col min="11789" max="12032" width="9.109375" style="32"/>
    <col min="12033" max="12033" width="19" style="32" customWidth="1"/>
    <col min="12034" max="12034" width="57.5546875" style="32" customWidth="1"/>
    <col min="12035" max="12035" width="16.44140625" style="32" customWidth="1"/>
    <col min="12036" max="12037" width="17.6640625" style="32" bestFit="1" customWidth="1"/>
    <col min="12038" max="12038" width="15.6640625" style="32" customWidth="1"/>
    <col min="12039" max="12039" width="15.6640625" style="32" bestFit="1" customWidth="1"/>
    <col min="12040" max="12040" width="19.6640625" style="32" customWidth="1"/>
    <col min="12041" max="12041" width="15.44140625" style="32" bestFit="1" customWidth="1"/>
    <col min="12042" max="12042" width="9.44140625" style="32" bestFit="1" customWidth="1"/>
    <col min="12043" max="12043" width="15.44140625" style="32" bestFit="1" customWidth="1"/>
    <col min="12044" max="12044" width="9.44140625" style="32" bestFit="1" customWidth="1"/>
    <col min="12045" max="12288" width="9.109375" style="32"/>
    <col min="12289" max="12289" width="19" style="32" customWidth="1"/>
    <col min="12290" max="12290" width="57.5546875" style="32" customWidth="1"/>
    <col min="12291" max="12291" width="16.44140625" style="32" customWidth="1"/>
    <col min="12292" max="12293" width="17.6640625" style="32" bestFit="1" customWidth="1"/>
    <col min="12294" max="12294" width="15.6640625" style="32" customWidth="1"/>
    <col min="12295" max="12295" width="15.6640625" style="32" bestFit="1" customWidth="1"/>
    <col min="12296" max="12296" width="19.6640625" style="32" customWidth="1"/>
    <col min="12297" max="12297" width="15.44140625" style="32" bestFit="1" customWidth="1"/>
    <col min="12298" max="12298" width="9.44140625" style="32" bestFit="1" customWidth="1"/>
    <col min="12299" max="12299" width="15.44140625" style="32" bestFit="1" customWidth="1"/>
    <col min="12300" max="12300" width="9.44140625" style="32" bestFit="1" customWidth="1"/>
    <col min="12301" max="12544" width="9.109375" style="32"/>
    <col min="12545" max="12545" width="19" style="32" customWidth="1"/>
    <col min="12546" max="12546" width="57.5546875" style="32" customWidth="1"/>
    <col min="12547" max="12547" width="16.44140625" style="32" customWidth="1"/>
    <col min="12548" max="12549" width="17.6640625" style="32" bestFit="1" customWidth="1"/>
    <col min="12550" max="12550" width="15.6640625" style="32" customWidth="1"/>
    <col min="12551" max="12551" width="15.6640625" style="32" bestFit="1" customWidth="1"/>
    <col min="12552" max="12552" width="19.6640625" style="32" customWidth="1"/>
    <col min="12553" max="12553" width="15.44140625" style="32" bestFit="1" customWidth="1"/>
    <col min="12554" max="12554" width="9.44140625" style="32" bestFit="1" customWidth="1"/>
    <col min="12555" max="12555" width="15.44140625" style="32" bestFit="1" customWidth="1"/>
    <col min="12556" max="12556" width="9.44140625" style="32" bestFit="1" customWidth="1"/>
    <col min="12557" max="12800" width="9.109375" style="32"/>
    <col min="12801" max="12801" width="19" style="32" customWidth="1"/>
    <col min="12802" max="12802" width="57.5546875" style="32" customWidth="1"/>
    <col min="12803" max="12803" width="16.44140625" style="32" customWidth="1"/>
    <col min="12804" max="12805" width="17.6640625" style="32" bestFit="1" customWidth="1"/>
    <col min="12806" max="12806" width="15.6640625" style="32" customWidth="1"/>
    <col min="12807" max="12807" width="15.6640625" style="32" bestFit="1" customWidth="1"/>
    <col min="12808" max="12808" width="19.6640625" style="32" customWidth="1"/>
    <col min="12809" max="12809" width="15.44140625" style="32" bestFit="1" customWidth="1"/>
    <col min="12810" max="12810" width="9.44140625" style="32" bestFit="1" customWidth="1"/>
    <col min="12811" max="12811" width="15.44140625" style="32" bestFit="1" customWidth="1"/>
    <col min="12812" max="12812" width="9.44140625" style="32" bestFit="1" customWidth="1"/>
    <col min="12813" max="13056" width="9.109375" style="32"/>
    <col min="13057" max="13057" width="19" style="32" customWidth="1"/>
    <col min="13058" max="13058" width="57.5546875" style="32" customWidth="1"/>
    <col min="13059" max="13059" width="16.44140625" style="32" customWidth="1"/>
    <col min="13060" max="13061" width="17.6640625" style="32" bestFit="1" customWidth="1"/>
    <col min="13062" max="13062" width="15.6640625" style="32" customWidth="1"/>
    <col min="13063" max="13063" width="15.6640625" style="32" bestFit="1" customWidth="1"/>
    <col min="13064" max="13064" width="19.6640625" style="32" customWidth="1"/>
    <col min="13065" max="13065" width="15.44140625" style="32" bestFit="1" customWidth="1"/>
    <col min="13066" max="13066" width="9.44140625" style="32" bestFit="1" customWidth="1"/>
    <col min="13067" max="13067" width="15.44140625" style="32" bestFit="1" customWidth="1"/>
    <col min="13068" max="13068" width="9.44140625" style="32" bestFit="1" customWidth="1"/>
    <col min="13069" max="13312" width="9.109375" style="32"/>
    <col min="13313" max="13313" width="19" style="32" customWidth="1"/>
    <col min="13314" max="13314" width="57.5546875" style="32" customWidth="1"/>
    <col min="13315" max="13315" width="16.44140625" style="32" customWidth="1"/>
    <col min="13316" max="13317" width="17.6640625" style="32" bestFit="1" customWidth="1"/>
    <col min="13318" max="13318" width="15.6640625" style="32" customWidth="1"/>
    <col min="13319" max="13319" width="15.6640625" style="32" bestFit="1" customWidth="1"/>
    <col min="13320" max="13320" width="19.6640625" style="32" customWidth="1"/>
    <col min="13321" max="13321" width="15.44140625" style="32" bestFit="1" customWidth="1"/>
    <col min="13322" max="13322" width="9.44140625" style="32" bestFit="1" customWidth="1"/>
    <col min="13323" max="13323" width="15.44140625" style="32" bestFit="1" customWidth="1"/>
    <col min="13324" max="13324" width="9.44140625" style="32" bestFit="1" customWidth="1"/>
    <col min="13325" max="13568" width="9.109375" style="32"/>
    <col min="13569" max="13569" width="19" style="32" customWidth="1"/>
    <col min="13570" max="13570" width="57.5546875" style="32" customWidth="1"/>
    <col min="13571" max="13571" width="16.44140625" style="32" customWidth="1"/>
    <col min="13572" max="13573" width="17.6640625" style="32" bestFit="1" customWidth="1"/>
    <col min="13574" max="13574" width="15.6640625" style="32" customWidth="1"/>
    <col min="13575" max="13575" width="15.6640625" style="32" bestFit="1" customWidth="1"/>
    <col min="13576" max="13576" width="19.6640625" style="32" customWidth="1"/>
    <col min="13577" max="13577" width="15.44140625" style="32" bestFit="1" customWidth="1"/>
    <col min="13578" max="13578" width="9.44140625" style="32" bestFit="1" customWidth="1"/>
    <col min="13579" max="13579" width="15.44140625" style="32" bestFit="1" customWidth="1"/>
    <col min="13580" max="13580" width="9.44140625" style="32" bestFit="1" customWidth="1"/>
    <col min="13581" max="13824" width="9.109375" style="32"/>
    <col min="13825" max="13825" width="19" style="32" customWidth="1"/>
    <col min="13826" max="13826" width="57.5546875" style="32" customWidth="1"/>
    <col min="13827" max="13827" width="16.44140625" style="32" customWidth="1"/>
    <col min="13828" max="13829" width="17.6640625" style="32" bestFit="1" customWidth="1"/>
    <col min="13830" max="13830" width="15.6640625" style="32" customWidth="1"/>
    <col min="13831" max="13831" width="15.6640625" style="32" bestFit="1" customWidth="1"/>
    <col min="13832" max="13832" width="19.6640625" style="32" customWidth="1"/>
    <col min="13833" max="13833" width="15.44140625" style="32" bestFit="1" customWidth="1"/>
    <col min="13834" max="13834" width="9.44140625" style="32" bestFit="1" customWidth="1"/>
    <col min="13835" max="13835" width="15.44140625" style="32" bestFit="1" customWidth="1"/>
    <col min="13836" max="13836" width="9.44140625" style="32" bestFit="1" customWidth="1"/>
    <col min="13837" max="14080" width="9.109375" style="32"/>
    <col min="14081" max="14081" width="19" style="32" customWidth="1"/>
    <col min="14082" max="14082" width="57.5546875" style="32" customWidth="1"/>
    <col min="14083" max="14083" width="16.44140625" style="32" customWidth="1"/>
    <col min="14084" max="14085" width="17.6640625" style="32" bestFit="1" customWidth="1"/>
    <col min="14086" max="14086" width="15.6640625" style="32" customWidth="1"/>
    <col min="14087" max="14087" width="15.6640625" style="32" bestFit="1" customWidth="1"/>
    <col min="14088" max="14088" width="19.6640625" style="32" customWidth="1"/>
    <col min="14089" max="14089" width="15.44140625" style="32" bestFit="1" customWidth="1"/>
    <col min="14090" max="14090" width="9.44140625" style="32" bestFit="1" customWidth="1"/>
    <col min="14091" max="14091" width="15.44140625" style="32" bestFit="1" customWidth="1"/>
    <col min="14092" max="14092" width="9.44140625" style="32" bestFit="1" customWidth="1"/>
    <col min="14093" max="14336" width="9.109375" style="32"/>
    <col min="14337" max="14337" width="19" style="32" customWidth="1"/>
    <col min="14338" max="14338" width="57.5546875" style="32" customWidth="1"/>
    <col min="14339" max="14339" width="16.44140625" style="32" customWidth="1"/>
    <col min="14340" max="14341" width="17.6640625" style="32" bestFit="1" customWidth="1"/>
    <col min="14342" max="14342" width="15.6640625" style="32" customWidth="1"/>
    <col min="14343" max="14343" width="15.6640625" style="32" bestFit="1" customWidth="1"/>
    <col min="14344" max="14344" width="19.6640625" style="32" customWidth="1"/>
    <col min="14345" max="14345" width="15.44140625" style="32" bestFit="1" customWidth="1"/>
    <col min="14346" max="14346" width="9.44140625" style="32" bestFit="1" customWidth="1"/>
    <col min="14347" max="14347" width="15.44140625" style="32" bestFit="1" customWidth="1"/>
    <col min="14348" max="14348" width="9.44140625" style="32" bestFit="1" customWidth="1"/>
    <col min="14349" max="14592" width="9.109375" style="32"/>
    <col min="14593" max="14593" width="19" style="32" customWidth="1"/>
    <col min="14594" max="14594" width="57.5546875" style="32" customWidth="1"/>
    <col min="14595" max="14595" width="16.44140625" style="32" customWidth="1"/>
    <col min="14596" max="14597" width="17.6640625" style="32" bestFit="1" customWidth="1"/>
    <col min="14598" max="14598" width="15.6640625" style="32" customWidth="1"/>
    <col min="14599" max="14599" width="15.6640625" style="32" bestFit="1" customWidth="1"/>
    <col min="14600" max="14600" width="19.6640625" style="32" customWidth="1"/>
    <col min="14601" max="14601" width="15.44140625" style="32" bestFit="1" customWidth="1"/>
    <col min="14602" max="14602" width="9.44140625" style="32" bestFit="1" customWidth="1"/>
    <col min="14603" max="14603" width="15.44140625" style="32" bestFit="1" customWidth="1"/>
    <col min="14604" max="14604" width="9.44140625" style="32" bestFit="1" customWidth="1"/>
    <col min="14605" max="14848" width="9.109375" style="32"/>
    <col min="14849" max="14849" width="19" style="32" customWidth="1"/>
    <col min="14850" max="14850" width="57.5546875" style="32" customWidth="1"/>
    <col min="14851" max="14851" width="16.44140625" style="32" customWidth="1"/>
    <col min="14852" max="14853" width="17.6640625" style="32" bestFit="1" customWidth="1"/>
    <col min="14854" max="14854" width="15.6640625" style="32" customWidth="1"/>
    <col min="14855" max="14855" width="15.6640625" style="32" bestFit="1" customWidth="1"/>
    <col min="14856" max="14856" width="19.6640625" style="32" customWidth="1"/>
    <col min="14857" max="14857" width="15.44140625" style="32" bestFit="1" customWidth="1"/>
    <col min="14858" max="14858" width="9.44140625" style="32" bestFit="1" customWidth="1"/>
    <col min="14859" max="14859" width="15.44140625" style="32" bestFit="1" customWidth="1"/>
    <col min="14860" max="14860" width="9.44140625" style="32" bestFit="1" customWidth="1"/>
    <col min="14861" max="15104" width="9.109375" style="32"/>
    <col min="15105" max="15105" width="19" style="32" customWidth="1"/>
    <col min="15106" max="15106" width="57.5546875" style="32" customWidth="1"/>
    <col min="15107" max="15107" width="16.44140625" style="32" customWidth="1"/>
    <col min="15108" max="15109" width="17.6640625" style="32" bestFit="1" customWidth="1"/>
    <col min="15110" max="15110" width="15.6640625" style="32" customWidth="1"/>
    <col min="15111" max="15111" width="15.6640625" style="32" bestFit="1" customWidth="1"/>
    <col min="15112" max="15112" width="19.6640625" style="32" customWidth="1"/>
    <col min="15113" max="15113" width="15.44140625" style="32" bestFit="1" customWidth="1"/>
    <col min="15114" max="15114" width="9.44140625" style="32" bestFit="1" customWidth="1"/>
    <col min="15115" max="15115" width="15.44140625" style="32" bestFit="1" customWidth="1"/>
    <col min="15116" max="15116" width="9.44140625" style="32" bestFit="1" customWidth="1"/>
    <col min="15117" max="15360" width="9.109375" style="32"/>
    <col min="15361" max="15361" width="19" style="32" customWidth="1"/>
    <col min="15362" max="15362" width="57.5546875" style="32" customWidth="1"/>
    <col min="15363" max="15363" width="16.44140625" style="32" customWidth="1"/>
    <col min="15364" max="15365" width="17.6640625" style="32" bestFit="1" customWidth="1"/>
    <col min="15366" max="15366" width="15.6640625" style="32" customWidth="1"/>
    <col min="15367" max="15367" width="15.6640625" style="32" bestFit="1" customWidth="1"/>
    <col min="15368" max="15368" width="19.6640625" style="32" customWidth="1"/>
    <col min="15369" max="15369" width="15.44140625" style="32" bestFit="1" customWidth="1"/>
    <col min="15370" max="15370" width="9.44140625" style="32" bestFit="1" customWidth="1"/>
    <col min="15371" max="15371" width="15.44140625" style="32" bestFit="1" customWidth="1"/>
    <col min="15372" max="15372" width="9.44140625" style="32" bestFit="1" customWidth="1"/>
    <col min="15373" max="15616" width="9.109375" style="32"/>
    <col min="15617" max="15617" width="19" style="32" customWidth="1"/>
    <col min="15618" max="15618" width="57.5546875" style="32" customWidth="1"/>
    <col min="15619" max="15619" width="16.44140625" style="32" customWidth="1"/>
    <col min="15620" max="15621" width="17.6640625" style="32" bestFit="1" customWidth="1"/>
    <col min="15622" max="15622" width="15.6640625" style="32" customWidth="1"/>
    <col min="15623" max="15623" width="15.6640625" style="32" bestFit="1" customWidth="1"/>
    <col min="15624" max="15624" width="19.6640625" style="32" customWidth="1"/>
    <col min="15625" max="15625" width="15.44140625" style="32" bestFit="1" customWidth="1"/>
    <col min="15626" max="15626" width="9.44140625" style="32" bestFit="1" customWidth="1"/>
    <col min="15627" max="15627" width="15.44140625" style="32" bestFit="1" customWidth="1"/>
    <col min="15628" max="15628" width="9.44140625" style="32" bestFit="1" customWidth="1"/>
    <col min="15629" max="15872" width="9.109375" style="32"/>
    <col min="15873" max="15873" width="19" style="32" customWidth="1"/>
    <col min="15874" max="15874" width="57.5546875" style="32" customWidth="1"/>
    <col min="15875" max="15875" width="16.44140625" style="32" customWidth="1"/>
    <col min="15876" max="15877" width="17.6640625" style="32" bestFit="1" customWidth="1"/>
    <col min="15878" max="15878" width="15.6640625" style="32" customWidth="1"/>
    <col min="15879" max="15879" width="15.6640625" style="32" bestFit="1" customWidth="1"/>
    <col min="15880" max="15880" width="19.6640625" style="32" customWidth="1"/>
    <col min="15881" max="15881" width="15.44140625" style="32" bestFit="1" customWidth="1"/>
    <col min="15882" max="15882" width="9.44140625" style="32" bestFit="1" customWidth="1"/>
    <col min="15883" max="15883" width="15.44140625" style="32" bestFit="1" customWidth="1"/>
    <col min="15884" max="15884" width="9.44140625" style="32" bestFit="1" customWidth="1"/>
    <col min="15885" max="16128" width="9.109375" style="32"/>
    <col min="16129" max="16129" width="19" style="32" customWidth="1"/>
    <col min="16130" max="16130" width="57.5546875" style="32" customWidth="1"/>
    <col min="16131" max="16131" width="16.44140625" style="32" customWidth="1"/>
    <col min="16132" max="16133" width="17.6640625" style="32" bestFit="1" customWidth="1"/>
    <col min="16134" max="16134" width="15.6640625" style="32" customWidth="1"/>
    <col min="16135" max="16135" width="15.6640625" style="32" bestFit="1" customWidth="1"/>
    <col min="16136" max="16136" width="19.6640625" style="32" customWidth="1"/>
    <col min="16137" max="16137" width="15.44140625" style="32" bestFit="1" customWidth="1"/>
    <col min="16138" max="16138" width="9.44140625" style="32" bestFit="1" customWidth="1"/>
    <col min="16139" max="16139" width="15.44140625" style="32" bestFit="1" customWidth="1"/>
    <col min="16140" max="16140" width="9.44140625" style="32" bestFit="1" customWidth="1"/>
    <col min="16141" max="16384" width="9.109375" style="32"/>
  </cols>
  <sheetData>
    <row r="1" spans="1:15" ht="20.25" hidden="1" customHeight="1" x14ac:dyDescent="0.25">
      <c r="A1" s="98"/>
      <c r="B1" s="98"/>
      <c r="C1" s="98"/>
      <c r="D1" s="98"/>
      <c r="E1" s="98"/>
      <c r="F1" s="98"/>
      <c r="G1" s="98"/>
      <c r="H1" s="98"/>
      <c r="I1" s="98"/>
      <c r="J1" s="98"/>
      <c r="K1" s="98"/>
      <c r="L1" s="92"/>
      <c r="M1" s="92"/>
      <c r="N1" s="92"/>
      <c r="O1" s="92"/>
    </row>
    <row r="2" spans="1:15" ht="15.75" hidden="1" customHeight="1" x14ac:dyDescent="0.25">
      <c r="A2" s="241"/>
      <c r="B2" s="241"/>
      <c r="C2" s="241"/>
      <c r="D2" s="241"/>
      <c r="E2" s="241"/>
      <c r="F2" s="241"/>
      <c r="G2" s="241"/>
      <c r="H2" s="241"/>
      <c r="I2" s="241"/>
      <c r="J2" s="241"/>
      <c r="K2" s="241"/>
      <c r="L2" s="92"/>
      <c r="M2" s="92"/>
      <c r="N2" s="92"/>
      <c r="O2" s="92"/>
    </row>
    <row r="3" spans="1:15" ht="18" hidden="1" customHeight="1" x14ac:dyDescent="0.25">
      <c r="A3" s="98"/>
      <c r="B3" s="98"/>
      <c r="C3" s="98"/>
      <c r="D3" s="98"/>
      <c r="E3" s="98"/>
      <c r="F3" s="98"/>
      <c r="G3" s="98"/>
      <c r="H3" s="98"/>
      <c r="I3" s="99"/>
      <c r="J3" s="99"/>
      <c r="K3" s="99"/>
      <c r="L3" s="92"/>
      <c r="M3" s="92"/>
      <c r="N3" s="92"/>
      <c r="O3" s="92"/>
    </row>
    <row r="4" spans="1:15" ht="17.399999999999999" x14ac:dyDescent="0.25">
      <c r="A4" s="98"/>
      <c r="B4" s="98"/>
      <c r="C4" s="98"/>
      <c r="D4" s="98"/>
      <c r="E4" s="98"/>
      <c r="F4" s="98"/>
      <c r="G4" s="98"/>
      <c r="H4" s="98"/>
      <c r="I4" s="99"/>
      <c r="J4" s="99"/>
      <c r="K4" s="99"/>
      <c r="L4" s="92"/>
      <c r="M4" s="92"/>
      <c r="N4" s="92"/>
      <c r="O4" s="92"/>
    </row>
    <row r="5" spans="1:15" ht="15.75" customHeight="1" x14ac:dyDescent="0.25">
      <c r="A5" s="241" t="s">
        <v>205</v>
      </c>
      <c r="B5" s="241"/>
      <c r="C5" s="241"/>
      <c r="D5" s="241"/>
      <c r="E5" s="241"/>
      <c r="F5" s="241"/>
      <c r="G5" s="241"/>
      <c r="H5" s="241"/>
      <c r="I5" s="38"/>
      <c r="J5" s="38"/>
      <c r="K5" s="38"/>
      <c r="L5" s="92"/>
      <c r="M5" s="92"/>
      <c r="N5" s="92"/>
      <c r="O5" s="92"/>
    </row>
    <row r="6" spans="1:15" ht="17.399999999999999" x14ac:dyDescent="0.25">
      <c r="A6" s="98"/>
      <c r="B6" s="98"/>
      <c r="C6" s="98"/>
      <c r="D6" s="98"/>
      <c r="E6" s="98"/>
      <c r="F6" s="98"/>
      <c r="G6" s="98"/>
      <c r="H6" s="98"/>
      <c r="I6" s="99"/>
      <c r="J6" s="99"/>
      <c r="K6" s="99"/>
      <c r="L6" s="92"/>
      <c r="M6" s="92"/>
      <c r="N6" s="92"/>
      <c r="O6" s="92"/>
    </row>
    <row r="7" spans="1:15" s="33" customFormat="1" ht="55.2" x14ac:dyDescent="0.3">
      <c r="A7" s="240" t="s">
        <v>3</v>
      </c>
      <c r="B7" s="240"/>
      <c r="C7" s="121" t="s">
        <v>267</v>
      </c>
      <c r="D7" s="121" t="s">
        <v>215</v>
      </c>
      <c r="E7" s="121" t="s">
        <v>216</v>
      </c>
      <c r="F7" s="121" t="s">
        <v>221</v>
      </c>
      <c r="G7" s="108" t="s">
        <v>177</v>
      </c>
      <c r="H7" s="108" t="s">
        <v>178</v>
      </c>
      <c r="I7" s="93"/>
      <c r="J7" s="93"/>
      <c r="K7" s="93"/>
      <c r="L7" s="93"/>
      <c r="M7" s="93"/>
      <c r="N7" s="93"/>
      <c r="O7" s="93"/>
    </row>
    <row r="8" spans="1:15" s="34" customFormat="1" ht="12.75" customHeight="1" x14ac:dyDescent="0.25">
      <c r="A8" s="239">
        <v>1</v>
      </c>
      <c r="B8" s="239"/>
      <c r="C8" s="109">
        <v>2</v>
      </c>
      <c r="D8" s="109">
        <v>3</v>
      </c>
      <c r="E8" s="109">
        <v>4.3333333333333304</v>
      </c>
      <c r="F8" s="109">
        <v>5.0833333333333304</v>
      </c>
      <c r="G8" s="109">
        <v>6</v>
      </c>
      <c r="H8" s="109">
        <v>7</v>
      </c>
      <c r="I8" s="95"/>
      <c r="J8" s="95"/>
      <c r="K8" s="95"/>
      <c r="L8" s="95"/>
      <c r="M8" s="94"/>
      <c r="N8" s="94"/>
      <c r="O8" s="94"/>
    </row>
    <row r="9" spans="1:15" ht="15" customHeight="1" x14ac:dyDescent="0.25">
      <c r="A9" s="115" t="s">
        <v>212</v>
      </c>
      <c r="B9" s="115" t="s">
        <v>26</v>
      </c>
      <c r="C9" s="116" t="s">
        <v>28</v>
      </c>
      <c r="D9" s="116" t="s">
        <v>28</v>
      </c>
      <c r="E9" s="116" t="s">
        <v>28</v>
      </c>
      <c r="F9" s="116" t="s">
        <v>28</v>
      </c>
      <c r="G9" s="116" t="s">
        <v>26</v>
      </c>
      <c r="H9" s="116" t="s">
        <v>26</v>
      </c>
      <c r="I9" s="117"/>
      <c r="J9" s="117"/>
      <c r="K9" s="117"/>
      <c r="L9" s="117"/>
      <c r="M9" s="124"/>
      <c r="N9" s="124"/>
      <c r="O9" s="124"/>
    </row>
    <row r="10" spans="1:15" x14ac:dyDescent="0.25">
      <c r="A10" s="153"/>
      <c r="B10" s="157" t="s">
        <v>176</v>
      </c>
      <c r="C10" s="152">
        <v>10569165.27</v>
      </c>
      <c r="D10" s="152">
        <v>12750109</v>
      </c>
      <c r="E10" s="152">
        <v>12516715</v>
      </c>
      <c r="F10" s="152">
        <v>12206235.560000001</v>
      </c>
      <c r="G10" s="146">
        <f>+F10/C10*100</f>
        <v>115.48911619961831</v>
      </c>
      <c r="H10" s="146">
        <f>+F10/E10*100</f>
        <v>97.51948142943256</v>
      </c>
      <c r="I10" s="110"/>
      <c r="J10" s="110"/>
      <c r="K10" s="110"/>
      <c r="L10" s="110"/>
      <c r="M10" s="111"/>
      <c r="N10" s="111"/>
      <c r="O10" s="111"/>
    </row>
    <row r="11" spans="1:15" x14ac:dyDescent="0.25">
      <c r="A11" s="141" t="s">
        <v>206</v>
      </c>
      <c r="B11" s="142" t="s">
        <v>207</v>
      </c>
      <c r="C11" s="143">
        <f>+C12</f>
        <v>10569165.27</v>
      </c>
      <c r="D11" s="144">
        <v>12750109</v>
      </c>
      <c r="E11" s="144">
        <v>12516715</v>
      </c>
      <c r="F11" s="143">
        <v>12206235.560000001</v>
      </c>
      <c r="G11" s="143">
        <f t="shared" ref="G11:G12" si="0">+F11/C11*100</f>
        <v>115.48911619961831</v>
      </c>
      <c r="H11" s="143">
        <f t="shared" ref="H11:H12" si="1">+F11/E11*100</f>
        <v>97.51948142943256</v>
      </c>
      <c r="I11" s="113"/>
      <c r="J11" s="113"/>
      <c r="K11" s="113"/>
      <c r="L11" s="113"/>
      <c r="M11" s="112"/>
      <c r="N11" s="112"/>
      <c r="O11" s="112"/>
    </row>
    <row r="12" spans="1:15" x14ac:dyDescent="0.25">
      <c r="A12" s="114" t="s">
        <v>226</v>
      </c>
      <c r="B12" s="119" t="s">
        <v>227</v>
      </c>
      <c r="C12" s="132">
        <v>10569165.27</v>
      </c>
      <c r="D12" s="120">
        <v>12750109</v>
      </c>
      <c r="E12" s="120">
        <v>12516715</v>
      </c>
      <c r="F12" s="132">
        <v>12206235.560000001</v>
      </c>
      <c r="G12" s="132">
        <f t="shared" si="0"/>
        <v>115.48911619961831</v>
      </c>
      <c r="H12" s="132">
        <f t="shared" si="1"/>
        <v>97.51948142943256</v>
      </c>
      <c r="I12" s="128"/>
      <c r="J12" s="128"/>
      <c r="K12" s="128"/>
      <c r="L12" s="128"/>
      <c r="M12" s="128"/>
      <c r="N12" s="128"/>
      <c r="O12" s="128"/>
    </row>
    <row r="13" spans="1:15" x14ac:dyDescent="0.25">
      <c r="A13" s="96"/>
      <c r="B13" s="100"/>
      <c r="C13" s="101"/>
      <c r="D13" s="102"/>
      <c r="E13" s="102"/>
      <c r="F13" s="101"/>
      <c r="G13" s="101"/>
      <c r="H13" s="101"/>
      <c r="I13" s="97"/>
      <c r="J13" s="97"/>
      <c r="K13" s="97"/>
      <c r="L13" s="97"/>
      <c r="M13" s="97"/>
      <c r="N13" s="97"/>
      <c r="O13" s="97"/>
    </row>
    <row r="14" spans="1:15" x14ac:dyDescent="0.25">
      <c r="A14" s="106"/>
      <c r="B14" s="107"/>
      <c r="C14" s="103"/>
      <c r="D14" s="104"/>
      <c r="E14" s="104"/>
      <c r="F14" s="103"/>
      <c r="G14" s="103"/>
      <c r="H14" s="103"/>
      <c r="I14" s="105"/>
      <c r="J14" s="105"/>
      <c r="K14" s="105"/>
      <c r="L14" s="105"/>
      <c r="M14" s="105"/>
      <c r="N14" s="105"/>
      <c r="O14" s="105"/>
    </row>
    <row r="15" spans="1:15" x14ac:dyDescent="0.25">
      <c r="A15" s="106"/>
      <c r="B15" s="107"/>
      <c r="C15" s="103"/>
      <c r="D15" s="104"/>
      <c r="E15" s="104"/>
      <c r="F15" s="103"/>
      <c r="G15" s="103"/>
      <c r="H15" s="103"/>
      <c r="I15" s="105"/>
      <c r="J15" s="105"/>
      <c r="K15" s="105"/>
      <c r="L15" s="105"/>
      <c r="M15" s="105"/>
      <c r="N15" s="105"/>
      <c r="O15" s="105"/>
    </row>
    <row r="16" spans="1:15" x14ac:dyDescent="0.25">
      <c r="A16" s="106"/>
      <c r="B16" s="107"/>
      <c r="C16" s="103"/>
      <c r="D16" s="104"/>
      <c r="E16" s="104"/>
      <c r="F16" s="103"/>
      <c r="G16" s="103"/>
      <c r="H16" s="103"/>
      <c r="I16" s="105"/>
      <c r="J16" s="105"/>
      <c r="K16" s="105"/>
      <c r="L16" s="105"/>
      <c r="M16" s="105"/>
      <c r="N16" s="105"/>
      <c r="O16" s="105"/>
    </row>
    <row r="17" spans="1:15" x14ac:dyDescent="0.25">
      <c r="A17" s="106"/>
      <c r="B17" s="107"/>
      <c r="C17" s="103"/>
      <c r="D17" s="104"/>
      <c r="E17" s="104"/>
      <c r="F17" s="103"/>
      <c r="G17" s="103"/>
      <c r="H17" s="103"/>
      <c r="I17" s="105"/>
      <c r="J17" s="105"/>
      <c r="K17" s="105"/>
      <c r="L17" s="105"/>
      <c r="M17" s="105"/>
      <c r="N17" s="105"/>
      <c r="O17" s="105"/>
    </row>
    <row r="18" spans="1:15" x14ac:dyDescent="0.25">
      <c r="A18" s="106"/>
      <c r="B18" s="107"/>
      <c r="C18" s="103"/>
      <c r="D18" s="104"/>
      <c r="E18" s="104"/>
      <c r="F18" s="103"/>
      <c r="G18" s="103"/>
      <c r="H18" s="103"/>
      <c r="I18" s="105"/>
      <c r="J18" s="105"/>
      <c r="K18" s="105"/>
      <c r="L18" s="105"/>
      <c r="M18" s="105"/>
      <c r="N18" s="105"/>
      <c r="O18" s="105"/>
    </row>
    <row r="19" spans="1:15" x14ac:dyDescent="0.25">
      <c r="A19" s="96"/>
      <c r="B19" s="100"/>
      <c r="C19" s="101"/>
      <c r="D19" s="102"/>
      <c r="E19" s="102"/>
      <c r="F19" s="101"/>
      <c r="G19" s="101"/>
      <c r="H19" s="101"/>
      <c r="I19" s="97"/>
      <c r="J19" s="97"/>
      <c r="K19" s="97"/>
      <c r="L19" s="97"/>
      <c r="M19" s="97"/>
      <c r="N19" s="97"/>
      <c r="O19" s="97"/>
    </row>
    <row r="20" spans="1:15" x14ac:dyDescent="0.25">
      <c r="A20" s="106"/>
      <c r="B20" s="107"/>
      <c r="C20" s="103"/>
      <c r="D20" s="104"/>
      <c r="E20" s="104"/>
      <c r="F20" s="103"/>
      <c r="G20" s="103"/>
      <c r="H20" s="103"/>
      <c r="I20" s="105"/>
      <c r="J20" s="105"/>
      <c r="K20" s="105"/>
      <c r="L20" s="105"/>
      <c r="M20" s="105"/>
      <c r="N20" s="105"/>
      <c r="O20" s="105"/>
    </row>
    <row r="21" spans="1:15" x14ac:dyDescent="0.25">
      <c r="A21" s="96"/>
      <c r="B21" s="100"/>
      <c r="C21" s="101"/>
      <c r="D21" s="102"/>
      <c r="E21" s="102"/>
      <c r="F21" s="101"/>
      <c r="G21" s="101"/>
      <c r="H21" s="101"/>
      <c r="I21" s="97"/>
      <c r="J21" s="97"/>
      <c r="K21" s="97"/>
      <c r="L21" s="97"/>
      <c r="M21" s="97"/>
      <c r="N21" s="97"/>
      <c r="O21" s="97"/>
    </row>
    <row r="22" spans="1:15" x14ac:dyDescent="0.25">
      <c r="A22" s="106"/>
      <c r="B22" s="107"/>
      <c r="C22" s="103"/>
      <c r="D22" s="104"/>
      <c r="E22" s="104"/>
      <c r="F22" s="103"/>
      <c r="G22" s="103"/>
      <c r="H22" s="103"/>
      <c r="I22" s="105"/>
      <c r="J22" s="105"/>
      <c r="K22" s="105"/>
      <c r="L22" s="105"/>
      <c r="M22" s="105"/>
      <c r="N22" s="105"/>
      <c r="O22" s="105"/>
    </row>
    <row r="23" spans="1:15" x14ac:dyDescent="0.25">
      <c r="A23" s="82"/>
      <c r="B23" s="82"/>
      <c r="C23" s="86"/>
      <c r="D23" s="87"/>
      <c r="E23" s="87"/>
      <c r="F23" s="86"/>
      <c r="G23" s="86"/>
      <c r="H23" s="86"/>
      <c r="I23" s="78"/>
      <c r="J23" s="78"/>
      <c r="K23" s="78"/>
      <c r="L23" s="78"/>
      <c r="M23" s="78"/>
      <c r="N23" s="78"/>
      <c r="O23" s="78"/>
    </row>
    <row r="24" spans="1:15" x14ac:dyDescent="0.25">
      <c r="A24" s="96"/>
      <c r="B24" s="100"/>
      <c r="C24" s="101"/>
      <c r="D24" s="102"/>
      <c r="E24" s="102"/>
      <c r="F24" s="101"/>
      <c r="G24" s="101"/>
      <c r="H24" s="101"/>
      <c r="I24" s="97"/>
      <c r="J24" s="97"/>
      <c r="K24" s="97"/>
      <c r="L24" s="97"/>
      <c r="M24" s="97"/>
      <c r="N24" s="97"/>
      <c r="O24" s="97"/>
    </row>
    <row r="25" spans="1:15" x14ac:dyDescent="0.25">
      <c r="A25" s="106"/>
      <c r="B25" s="107"/>
      <c r="C25" s="103"/>
      <c r="D25" s="104"/>
      <c r="E25" s="104"/>
      <c r="F25" s="103"/>
      <c r="G25" s="103"/>
      <c r="H25" s="103"/>
      <c r="I25" s="105"/>
      <c r="J25" s="105"/>
      <c r="K25" s="105"/>
      <c r="L25" s="105"/>
      <c r="M25" s="105"/>
      <c r="N25" s="105"/>
      <c r="O25" s="105"/>
    </row>
    <row r="26" spans="1:15" x14ac:dyDescent="0.25">
      <c r="A26" s="106"/>
      <c r="B26" s="107"/>
      <c r="C26" s="103"/>
      <c r="D26" s="104"/>
      <c r="E26" s="104"/>
      <c r="F26" s="103"/>
      <c r="G26" s="103"/>
      <c r="H26" s="103"/>
      <c r="I26" s="105"/>
      <c r="J26" s="105"/>
      <c r="K26" s="105"/>
      <c r="L26" s="105"/>
      <c r="M26" s="105"/>
      <c r="N26" s="105"/>
      <c r="O26" s="105"/>
    </row>
    <row r="27" spans="1:15" x14ac:dyDescent="0.25">
      <c r="A27" s="96"/>
      <c r="B27" s="100"/>
      <c r="C27" s="101"/>
      <c r="D27" s="102"/>
      <c r="E27" s="102"/>
      <c r="F27" s="101"/>
      <c r="G27" s="101"/>
      <c r="H27" s="101"/>
      <c r="I27" s="97"/>
      <c r="J27" s="97"/>
      <c r="K27" s="97"/>
      <c r="L27" s="97"/>
      <c r="M27" s="97"/>
      <c r="N27" s="97"/>
      <c r="O27" s="97"/>
    </row>
    <row r="28" spans="1:15" x14ac:dyDescent="0.25">
      <c r="A28" s="106"/>
      <c r="B28" s="107"/>
      <c r="C28" s="103"/>
      <c r="D28" s="104"/>
      <c r="E28" s="104"/>
      <c r="F28" s="103"/>
      <c r="G28" s="103"/>
      <c r="H28" s="103"/>
      <c r="I28" s="105"/>
      <c r="J28" s="105"/>
      <c r="K28" s="105"/>
      <c r="L28" s="105"/>
      <c r="M28" s="105"/>
      <c r="N28" s="105"/>
      <c r="O28" s="105"/>
    </row>
    <row r="29" spans="1:15" x14ac:dyDescent="0.25">
      <c r="A29" s="96"/>
      <c r="B29" s="100"/>
      <c r="C29" s="101"/>
      <c r="D29" s="102"/>
      <c r="E29" s="102"/>
      <c r="F29" s="101"/>
      <c r="G29" s="101"/>
      <c r="H29" s="101"/>
      <c r="I29" s="97"/>
      <c r="J29" s="97"/>
      <c r="K29" s="97"/>
      <c r="L29" s="97"/>
      <c r="M29" s="97"/>
      <c r="N29" s="97"/>
      <c r="O29" s="97"/>
    </row>
    <row r="30" spans="1:15" x14ac:dyDescent="0.25">
      <c r="A30" s="106"/>
      <c r="B30" s="107"/>
      <c r="C30" s="103"/>
      <c r="D30" s="104"/>
      <c r="E30" s="104"/>
      <c r="F30" s="103"/>
      <c r="G30" s="103"/>
      <c r="H30" s="103"/>
      <c r="I30" s="105"/>
      <c r="J30" s="105"/>
      <c r="K30" s="105"/>
      <c r="L30" s="105"/>
      <c r="M30" s="105"/>
      <c r="N30" s="105"/>
      <c r="O30" s="105"/>
    </row>
    <row r="31" spans="1:15" x14ac:dyDescent="0.25">
      <c r="A31" s="96"/>
      <c r="B31" s="100"/>
      <c r="C31" s="101"/>
      <c r="D31" s="102"/>
      <c r="E31" s="102"/>
      <c r="F31" s="101"/>
      <c r="G31" s="101"/>
      <c r="H31" s="101"/>
      <c r="I31" s="97"/>
      <c r="J31" s="97"/>
      <c r="K31" s="97"/>
      <c r="L31" s="97"/>
      <c r="M31" s="97"/>
      <c r="N31" s="97"/>
      <c r="O31" s="97"/>
    </row>
    <row r="32" spans="1:15" x14ac:dyDescent="0.25">
      <c r="A32" s="106"/>
      <c r="B32" s="107"/>
      <c r="C32" s="103"/>
      <c r="D32" s="104"/>
      <c r="E32" s="104"/>
      <c r="F32" s="103"/>
      <c r="G32" s="103"/>
      <c r="H32" s="103"/>
      <c r="I32" s="105"/>
      <c r="J32" s="105"/>
      <c r="K32" s="105"/>
      <c r="L32" s="105"/>
      <c r="M32" s="105"/>
      <c r="N32" s="105"/>
      <c r="O32" s="105"/>
    </row>
    <row r="33" spans="1:15" x14ac:dyDescent="0.25">
      <c r="A33" s="106"/>
      <c r="B33" s="107"/>
      <c r="C33" s="103"/>
      <c r="D33" s="104"/>
      <c r="E33" s="104"/>
      <c r="F33" s="103"/>
      <c r="G33" s="103"/>
      <c r="H33" s="103"/>
      <c r="I33" s="105"/>
      <c r="J33" s="105"/>
      <c r="K33" s="105"/>
      <c r="L33" s="105"/>
      <c r="M33" s="105"/>
      <c r="N33" s="105"/>
      <c r="O33" s="105"/>
    </row>
    <row r="34" spans="1:15" x14ac:dyDescent="0.25">
      <c r="A34" s="106"/>
      <c r="B34" s="107"/>
      <c r="C34" s="103"/>
      <c r="D34" s="104"/>
      <c r="E34" s="104"/>
      <c r="F34" s="103"/>
      <c r="G34" s="103"/>
      <c r="H34" s="103"/>
      <c r="I34" s="105"/>
      <c r="J34" s="105"/>
      <c r="K34" s="105"/>
      <c r="L34" s="105"/>
      <c r="M34" s="105"/>
      <c r="N34" s="105"/>
      <c r="O34" s="105"/>
    </row>
    <row r="35" spans="1:15" x14ac:dyDescent="0.25">
      <c r="A35" s="106"/>
      <c r="B35" s="107"/>
      <c r="C35" s="103"/>
      <c r="D35" s="104"/>
      <c r="E35" s="104"/>
      <c r="F35" s="103"/>
      <c r="G35" s="103"/>
      <c r="H35" s="103"/>
      <c r="I35" s="105"/>
      <c r="J35" s="105"/>
      <c r="K35" s="105"/>
      <c r="L35" s="105"/>
      <c r="M35" s="105"/>
      <c r="N35" s="105"/>
      <c r="O35" s="105"/>
    </row>
    <row r="36" spans="1:15" x14ac:dyDescent="0.25">
      <c r="A36" s="106"/>
      <c r="B36" s="107"/>
      <c r="C36" s="103"/>
      <c r="D36" s="104"/>
      <c r="E36" s="104"/>
      <c r="F36" s="103"/>
      <c r="G36" s="103"/>
      <c r="H36" s="103"/>
      <c r="I36" s="105"/>
      <c r="J36" s="105"/>
      <c r="K36" s="105"/>
      <c r="L36" s="105"/>
      <c r="M36" s="105"/>
      <c r="N36" s="105"/>
      <c r="O36" s="105"/>
    </row>
    <row r="37" spans="1:15" x14ac:dyDescent="0.25">
      <c r="A37" s="96"/>
      <c r="B37" s="100"/>
      <c r="C37" s="101"/>
      <c r="D37" s="102"/>
      <c r="E37" s="102"/>
      <c r="F37" s="101"/>
      <c r="G37" s="101"/>
      <c r="H37" s="101"/>
      <c r="I37" s="97"/>
      <c r="J37" s="97"/>
      <c r="K37" s="97"/>
      <c r="L37" s="97"/>
      <c r="M37" s="97"/>
      <c r="N37" s="97"/>
      <c r="O37" s="97"/>
    </row>
    <row r="38" spans="1:15" x14ac:dyDescent="0.25">
      <c r="A38" s="106"/>
      <c r="B38" s="107"/>
      <c r="C38" s="103"/>
      <c r="D38" s="104"/>
      <c r="E38" s="104"/>
      <c r="F38" s="103"/>
      <c r="G38" s="103"/>
      <c r="H38" s="103"/>
      <c r="I38" s="105"/>
      <c r="J38" s="105"/>
      <c r="K38" s="105"/>
      <c r="L38" s="105"/>
      <c r="M38" s="105"/>
      <c r="N38" s="105"/>
      <c r="O38" s="105"/>
    </row>
    <row r="39" spans="1:15" x14ac:dyDescent="0.25">
      <c r="A39" s="96"/>
      <c r="B39" s="100"/>
      <c r="C39" s="101"/>
      <c r="D39" s="102"/>
      <c r="E39" s="102"/>
      <c r="F39" s="101"/>
      <c r="G39" s="101"/>
      <c r="H39" s="101"/>
      <c r="I39" s="97"/>
      <c r="J39" s="97"/>
      <c r="K39" s="97"/>
      <c r="L39" s="97"/>
      <c r="M39" s="97"/>
      <c r="N39" s="97"/>
      <c r="O39" s="97"/>
    </row>
    <row r="40" spans="1:15" x14ac:dyDescent="0.25">
      <c r="A40" s="106"/>
      <c r="B40" s="107"/>
      <c r="C40" s="103"/>
      <c r="D40" s="104"/>
      <c r="E40" s="104"/>
      <c r="F40" s="103"/>
      <c r="G40" s="103"/>
      <c r="H40" s="103"/>
      <c r="I40" s="105"/>
      <c r="J40" s="105"/>
      <c r="K40" s="105"/>
      <c r="L40" s="105"/>
      <c r="M40" s="105"/>
      <c r="N40" s="105"/>
      <c r="O40" s="105"/>
    </row>
    <row r="41" spans="1:15" x14ac:dyDescent="0.25">
      <c r="A41" s="96"/>
      <c r="B41" s="100"/>
      <c r="C41" s="101"/>
      <c r="D41" s="101"/>
      <c r="E41" s="102"/>
      <c r="F41" s="101"/>
      <c r="G41" s="101"/>
      <c r="H41" s="101"/>
      <c r="I41" s="97"/>
      <c r="J41" s="97"/>
      <c r="K41" s="97"/>
      <c r="L41" s="97"/>
      <c r="M41" s="97"/>
      <c r="N41" s="97"/>
      <c r="O41" s="97"/>
    </row>
    <row r="42" spans="1:15" x14ac:dyDescent="0.25">
      <c r="A42" s="106"/>
      <c r="B42" s="107"/>
      <c r="C42" s="103"/>
      <c r="D42" s="103"/>
      <c r="E42" s="104"/>
      <c r="F42" s="103"/>
      <c r="G42" s="103"/>
      <c r="H42" s="103"/>
      <c r="I42" s="105"/>
      <c r="J42" s="105"/>
      <c r="K42" s="105"/>
      <c r="L42" s="105"/>
      <c r="M42" s="105"/>
      <c r="N42" s="105"/>
      <c r="O42" s="105"/>
    </row>
  </sheetData>
  <mergeCells count="4">
    <mergeCell ref="A8:B8"/>
    <mergeCell ref="A7:B7"/>
    <mergeCell ref="A2:K2"/>
    <mergeCell ref="A5:H5"/>
  </mergeCells>
  <pageMargins left="0.7" right="0.7" top="0.75" bottom="0.75" header="0.3" footer="0.3"/>
  <pageSetup paperSize="9" scale="94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226"/>
  <sheetViews>
    <sheetView tabSelected="1" zoomScale="90" zoomScaleNormal="90" workbookViewId="0">
      <pane xSplit="2" ySplit="5" topLeftCell="C93" activePane="bottomRight" state="frozen"/>
      <selection pane="topRight" activeCell="C1" sqref="C1"/>
      <selection pane="bottomLeft" activeCell="A6" sqref="A6"/>
      <selection pane="bottomRight" activeCell="E107" sqref="E107"/>
    </sheetView>
  </sheetViews>
  <sheetFormatPr defaultRowHeight="14.4" x14ac:dyDescent="0.3"/>
  <cols>
    <col min="2" max="2" width="21.6640625" customWidth="1"/>
    <col min="3" max="3" width="46.5546875" customWidth="1"/>
    <col min="4" max="5" width="28.21875" customWidth="1"/>
    <col min="6" max="6" width="19.109375" style="184" customWidth="1"/>
    <col min="7" max="7" width="19.109375" style="201" customWidth="1"/>
    <col min="8" max="8" width="24.33203125" customWidth="1"/>
    <col min="9" max="9" width="12.5546875" customWidth="1"/>
  </cols>
  <sheetData>
    <row r="1" spans="2:8" ht="17.399999999999999" x14ac:dyDescent="0.3">
      <c r="B1" s="167"/>
      <c r="C1" s="167"/>
      <c r="D1" s="167"/>
      <c r="E1" s="167"/>
      <c r="F1" s="211"/>
      <c r="G1" s="168"/>
      <c r="H1" s="169"/>
    </row>
    <row r="2" spans="2:8" ht="18" customHeight="1" x14ac:dyDescent="0.3">
      <c r="B2" s="246" t="s">
        <v>208</v>
      </c>
      <c r="C2" s="246"/>
      <c r="D2" s="246"/>
      <c r="E2" s="246"/>
      <c r="F2" s="246"/>
      <c r="G2" s="246"/>
      <c r="H2" s="170"/>
    </row>
    <row r="3" spans="2:8" ht="17.399999999999999" x14ac:dyDescent="0.3">
      <c r="B3" s="167"/>
      <c r="C3" s="167"/>
      <c r="D3" s="167"/>
      <c r="E3" s="167"/>
      <c r="F3" s="211"/>
      <c r="G3" s="168"/>
      <c r="H3" s="169"/>
    </row>
    <row r="4" spans="2:8" ht="15.6" x14ac:dyDescent="0.3">
      <c r="B4" s="247" t="s">
        <v>209</v>
      </c>
      <c r="C4" s="247"/>
      <c r="D4" s="247"/>
      <c r="E4" s="247"/>
      <c r="F4" s="247"/>
      <c r="G4" s="247"/>
    </row>
    <row r="5" spans="2:8" ht="17.399999999999999" x14ac:dyDescent="0.3">
      <c r="B5" s="167"/>
      <c r="C5" s="167"/>
      <c r="D5" s="167"/>
      <c r="E5" s="167"/>
      <c r="F5" s="211"/>
      <c r="G5" s="168"/>
    </row>
    <row r="6" spans="2:8" ht="26.4" x14ac:dyDescent="0.3">
      <c r="B6" s="242" t="s">
        <v>3</v>
      </c>
      <c r="C6" s="243"/>
      <c r="D6" s="171" t="s">
        <v>231</v>
      </c>
      <c r="E6" s="171" t="s">
        <v>255</v>
      </c>
      <c r="F6" s="212" t="s">
        <v>266</v>
      </c>
      <c r="G6" s="172" t="s">
        <v>4</v>
      </c>
    </row>
    <row r="7" spans="2:8" s="173" customFormat="1" ht="10.199999999999999" x14ac:dyDescent="0.2">
      <c r="B7" s="244">
        <v>1</v>
      </c>
      <c r="C7" s="245"/>
      <c r="D7" s="174">
        <v>2</v>
      </c>
      <c r="E7" s="174">
        <v>3</v>
      </c>
      <c r="F7" s="175">
        <v>4</v>
      </c>
      <c r="G7" s="175" t="s">
        <v>256</v>
      </c>
    </row>
    <row r="8" spans="2:8" ht="26.4" x14ac:dyDescent="0.3">
      <c r="B8" s="176">
        <v>40883</v>
      </c>
      <c r="C8" s="177" t="s">
        <v>232</v>
      </c>
      <c r="D8" s="178"/>
      <c r="E8" s="178"/>
      <c r="F8" s="194"/>
      <c r="G8" s="179"/>
    </row>
    <row r="9" spans="2:8" ht="13.95" customHeight="1" x14ac:dyDescent="0.3">
      <c r="B9" s="202" t="s">
        <v>233</v>
      </c>
      <c r="C9" s="180"/>
      <c r="D9" s="178">
        <v>12750109</v>
      </c>
      <c r="E9" s="178">
        <v>12516715</v>
      </c>
      <c r="F9" s="194">
        <f xml:space="preserve"> +F10+F11+F12+F13+F15+F14</f>
        <v>12206235.560000001</v>
      </c>
      <c r="G9" s="194">
        <f xml:space="preserve"> +F9/E9*100</f>
        <v>97.51948142943256</v>
      </c>
    </row>
    <row r="10" spans="2:8" x14ac:dyDescent="0.3">
      <c r="B10" s="181">
        <v>11</v>
      </c>
      <c r="C10" s="182" t="s">
        <v>48</v>
      </c>
      <c r="D10" s="183">
        <v>6828412</v>
      </c>
      <c r="E10" s="183">
        <v>6636301</v>
      </c>
      <c r="F10" s="192">
        <v>6623909.5</v>
      </c>
      <c r="G10" s="194">
        <f t="shared" ref="G10:G67" si="0" xml:space="preserve"> +F10/E10*100</f>
        <v>99.813277004765155</v>
      </c>
    </row>
    <row r="11" spans="2:8" x14ac:dyDescent="0.3">
      <c r="B11" s="181">
        <v>12</v>
      </c>
      <c r="C11" s="182" t="s">
        <v>63</v>
      </c>
      <c r="D11" s="183">
        <v>803977</v>
      </c>
      <c r="E11" s="183">
        <v>762694</v>
      </c>
      <c r="F11" s="192">
        <v>760894.58</v>
      </c>
      <c r="G11" s="194">
        <f t="shared" si="0"/>
        <v>99.764070518451703</v>
      </c>
    </row>
    <row r="12" spans="2:8" x14ac:dyDescent="0.3">
      <c r="B12" s="181">
        <v>43</v>
      </c>
      <c r="C12" s="182" t="s">
        <v>54</v>
      </c>
      <c r="D12" s="183">
        <v>330165</v>
      </c>
      <c r="E12" s="183">
        <v>330165</v>
      </c>
      <c r="F12" s="192">
        <v>323259.81</v>
      </c>
      <c r="G12" s="194">
        <f t="shared" si="0"/>
        <v>97.908563899868255</v>
      </c>
    </row>
    <row r="13" spans="2:8" x14ac:dyDescent="0.3">
      <c r="B13" s="181">
        <v>51</v>
      </c>
      <c r="C13" s="182" t="s">
        <v>58</v>
      </c>
      <c r="D13" s="183">
        <v>121685</v>
      </c>
      <c r="E13" s="183">
        <v>121685</v>
      </c>
      <c r="F13" s="192">
        <v>66155.17</v>
      </c>
      <c r="G13" s="194">
        <f t="shared" si="0"/>
        <v>54.365920203804905</v>
      </c>
    </row>
    <row r="14" spans="2:8" x14ac:dyDescent="0.3">
      <c r="B14" s="181">
        <v>52</v>
      </c>
      <c r="C14" s="182" t="s">
        <v>65</v>
      </c>
      <c r="D14" s="183"/>
      <c r="E14" s="183"/>
      <c r="F14" s="192">
        <v>8569.35</v>
      </c>
      <c r="G14" s="194">
        <v>0</v>
      </c>
    </row>
    <row r="15" spans="2:8" x14ac:dyDescent="0.3">
      <c r="B15" s="181">
        <v>561</v>
      </c>
      <c r="C15" s="182" t="s">
        <v>210</v>
      </c>
      <c r="D15" s="183">
        <v>4665870</v>
      </c>
      <c r="E15" s="183">
        <v>4665870</v>
      </c>
      <c r="F15" s="192">
        <v>4423447.1500000004</v>
      </c>
      <c r="G15" s="194">
        <f t="shared" si="0"/>
        <v>94.804337669073519</v>
      </c>
      <c r="H15" s="184"/>
    </row>
    <row r="16" spans="2:8" ht="13.95" customHeight="1" x14ac:dyDescent="0.3">
      <c r="B16" s="203" t="s">
        <v>234</v>
      </c>
      <c r="C16" s="180"/>
      <c r="D16" s="178"/>
      <c r="E16" s="178"/>
      <c r="F16" s="190"/>
      <c r="G16" s="194"/>
    </row>
    <row r="17" spans="2:9" ht="13.95" customHeight="1" x14ac:dyDescent="0.3">
      <c r="B17" s="176" t="s">
        <v>235</v>
      </c>
      <c r="C17" s="185" t="s">
        <v>236</v>
      </c>
      <c r="D17" s="178">
        <f>+D18+D65+D79+D101+D107+D122</f>
        <v>12750109</v>
      </c>
      <c r="E17" s="178">
        <v>12516715</v>
      </c>
      <c r="F17" s="190">
        <v>12206235.560000001</v>
      </c>
      <c r="G17" s="194">
        <f t="shared" si="0"/>
        <v>97.51948142943256</v>
      </c>
      <c r="I17" s="201"/>
    </row>
    <row r="18" spans="2:9" s="186" customFormat="1" ht="13.2" customHeight="1" x14ac:dyDescent="0.3">
      <c r="B18" s="187" t="s">
        <v>237</v>
      </c>
      <c r="C18" s="188" t="s">
        <v>238</v>
      </c>
      <c r="D18" s="178">
        <v>2779221</v>
      </c>
      <c r="E18" s="178">
        <v>2671777</v>
      </c>
      <c r="F18" s="190">
        <f xml:space="preserve"> +F20+F25+F50+F54+F59</f>
        <v>2669609.6199999996</v>
      </c>
      <c r="G18" s="194">
        <f t="shared" si="0"/>
        <v>99.91887870881439</v>
      </c>
    </row>
    <row r="19" spans="2:9" s="186" customFormat="1" ht="13.2" customHeight="1" x14ac:dyDescent="0.3">
      <c r="B19" s="187"/>
      <c r="C19" s="188" t="s">
        <v>259</v>
      </c>
      <c r="D19" s="183">
        <f xml:space="preserve"> +D20+D25+D50++D52+D54+D56+D59</f>
        <v>2779221</v>
      </c>
      <c r="E19" s="183">
        <v>2671777</v>
      </c>
      <c r="F19" s="192">
        <v>2669609.62</v>
      </c>
      <c r="G19" s="194">
        <f t="shared" si="0"/>
        <v>99.91887870881439</v>
      </c>
    </row>
    <row r="20" spans="2:9" s="205" customFormat="1" ht="13.2" customHeight="1" x14ac:dyDescent="0.3">
      <c r="B20" s="181">
        <v>31</v>
      </c>
      <c r="C20" s="204" t="s">
        <v>70</v>
      </c>
      <c r="D20" s="183">
        <v>1977174</v>
      </c>
      <c r="E20" s="183">
        <v>1935340</v>
      </c>
      <c r="F20" s="192">
        <f xml:space="preserve"> +F21+F22+F23+F24</f>
        <v>1933719.83</v>
      </c>
      <c r="G20" s="194">
        <f t="shared" si="0"/>
        <v>99.916284993851207</v>
      </c>
      <c r="I20" s="206"/>
    </row>
    <row r="21" spans="2:9" x14ac:dyDescent="0.3">
      <c r="B21" s="181" t="s">
        <v>73</v>
      </c>
      <c r="C21" s="189" t="s">
        <v>74</v>
      </c>
      <c r="D21" s="183"/>
      <c r="E21" s="183"/>
      <c r="F21" s="192">
        <v>1617871.59</v>
      </c>
      <c r="G21" s="194"/>
    </row>
    <row r="22" spans="2:9" x14ac:dyDescent="0.3">
      <c r="B22" s="181" t="s">
        <v>79</v>
      </c>
      <c r="C22" s="189" t="s">
        <v>78</v>
      </c>
      <c r="D22" s="183"/>
      <c r="E22" s="183"/>
      <c r="F22" s="192">
        <v>65496.14</v>
      </c>
      <c r="G22" s="194"/>
    </row>
    <row r="23" spans="2:9" x14ac:dyDescent="0.3">
      <c r="B23" s="181" t="s">
        <v>81</v>
      </c>
      <c r="C23" s="189" t="s">
        <v>239</v>
      </c>
      <c r="D23" s="183"/>
      <c r="E23" s="183"/>
      <c r="F23" s="192">
        <v>250217.02</v>
      </c>
      <c r="G23" s="194"/>
    </row>
    <row r="24" spans="2:9" x14ac:dyDescent="0.3">
      <c r="B24" s="181">
        <v>3133</v>
      </c>
      <c r="C24" s="189" t="s">
        <v>240</v>
      </c>
      <c r="D24" s="183"/>
      <c r="E24" s="183"/>
      <c r="F24" s="192">
        <v>135.08000000000001</v>
      </c>
      <c r="G24" s="194"/>
    </row>
    <row r="25" spans="2:9" x14ac:dyDescent="0.3">
      <c r="B25" s="181">
        <v>32</v>
      </c>
      <c r="C25" s="189" t="s">
        <v>84</v>
      </c>
      <c r="D25" s="183">
        <v>773106</v>
      </c>
      <c r="E25" s="183">
        <v>718523</v>
      </c>
      <c r="F25" s="192">
        <f xml:space="preserve"> SUM(F26:F49)</f>
        <v>718520.29999999981</v>
      </c>
      <c r="G25" s="194">
        <f t="shared" si="0"/>
        <v>99.999624229147827</v>
      </c>
    </row>
    <row r="26" spans="2:9" x14ac:dyDescent="0.3">
      <c r="B26" s="181">
        <v>3211</v>
      </c>
      <c r="C26" s="189" t="s">
        <v>88</v>
      </c>
      <c r="D26" s="183"/>
      <c r="E26" s="183"/>
      <c r="F26" s="192">
        <v>8239.02</v>
      </c>
      <c r="G26" s="194"/>
    </row>
    <row r="27" spans="2:9" x14ac:dyDescent="0.3">
      <c r="B27" s="181" t="s">
        <v>89</v>
      </c>
      <c r="C27" s="189" t="s">
        <v>90</v>
      </c>
      <c r="D27" s="183"/>
      <c r="E27" s="183"/>
      <c r="F27" s="192">
        <v>43628.13</v>
      </c>
      <c r="G27" s="194"/>
    </row>
    <row r="28" spans="2:9" x14ac:dyDescent="0.3">
      <c r="B28" s="181" t="s">
        <v>91</v>
      </c>
      <c r="C28" s="189" t="s">
        <v>92</v>
      </c>
      <c r="D28" s="183"/>
      <c r="E28" s="183"/>
      <c r="F28" s="192">
        <v>2658.75</v>
      </c>
      <c r="G28" s="194"/>
    </row>
    <row r="29" spans="2:9" x14ac:dyDescent="0.3">
      <c r="B29" s="181">
        <v>3214</v>
      </c>
      <c r="C29" s="189" t="s">
        <v>94</v>
      </c>
      <c r="D29" s="183"/>
      <c r="E29" s="183"/>
      <c r="F29" s="192">
        <v>3</v>
      </c>
      <c r="G29" s="194"/>
    </row>
    <row r="30" spans="2:9" x14ac:dyDescent="0.3">
      <c r="B30" s="181" t="s">
        <v>97</v>
      </c>
      <c r="C30" s="189" t="s">
        <v>98</v>
      </c>
      <c r="D30" s="183"/>
      <c r="E30" s="183"/>
      <c r="F30" s="192">
        <v>23659.34</v>
      </c>
      <c r="G30" s="194"/>
    </row>
    <row r="31" spans="2:9" x14ac:dyDescent="0.3">
      <c r="B31" s="181" t="s">
        <v>99</v>
      </c>
      <c r="C31" s="189" t="s">
        <v>100</v>
      </c>
      <c r="D31" s="183"/>
      <c r="E31" s="183"/>
      <c r="F31" s="192">
        <v>42219.4</v>
      </c>
      <c r="G31" s="194"/>
    </row>
    <row r="32" spans="2:9" x14ac:dyDescent="0.3">
      <c r="B32" s="181">
        <v>3224</v>
      </c>
      <c r="C32" s="189" t="s">
        <v>241</v>
      </c>
      <c r="D32" s="183"/>
      <c r="E32" s="183"/>
      <c r="F32" s="192">
        <v>1352.09</v>
      </c>
      <c r="G32" s="194"/>
    </row>
    <row r="33" spans="2:7" x14ac:dyDescent="0.3">
      <c r="B33" s="181" t="s">
        <v>103</v>
      </c>
      <c r="C33" s="189" t="s">
        <v>104</v>
      </c>
      <c r="D33" s="183"/>
      <c r="E33" s="183"/>
      <c r="F33" s="192">
        <v>735.7</v>
      </c>
      <c r="G33" s="194"/>
    </row>
    <row r="34" spans="2:7" x14ac:dyDescent="0.3">
      <c r="B34" s="181" t="s">
        <v>105</v>
      </c>
      <c r="C34" s="189" t="s">
        <v>242</v>
      </c>
      <c r="D34" s="183"/>
      <c r="E34" s="183"/>
      <c r="F34" s="192">
        <v>199.28</v>
      </c>
      <c r="G34" s="194"/>
    </row>
    <row r="35" spans="2:7" x14ac:dyDescent="0.3">
      <c r="B35" s="181" t="s">
        <v>109</v>
      </c>
      <c r="C35" s="189" t="s">
        <v>110</v>
      </c>
      <c r="D35" s="183"/>
      <c r="E35" s="183"/>
      <c r="F35" s="192">
        <v>18326.939999999999</v>
      </c>
      <c r="G35" s="194"/>
    </row>
    <row r="36" spans="2:7" x14ac:dyDescent="0.3">
      <c r="B36" s="181" t="s">
        <v>111</v>
      </c>
      <c r="C36" s="189" t="s">
        <v>112</v>
      </c>
      <c r="D36" s="183"/>
      <c r="E36" s="183"/>
      <c r="F36" s="192">
        <v>109458.01</v>
      </c>
      <c r="G36" s="194"/>
    </row>
    <row r="37" spans="2:7" x14ac:dyDescent="0.3">
      <c r="B37" s="181">
        <v>3233</v>
      </c>
      <c r="C37" s="189" t="s">
        <v>114</v>
      </c>
      <c r="D37" s="183"/>
      <c r="E37" s="183"/>
      <c r="F37" s="192">
        <v>1395.5</v>
      </c>
      <c r="G37" s="194"/>
    </row>
    <row r="38" spans="2:7" x14ac:dyDescent="0.3">
      <c r="B38" s="181" t="s">
        <v>115</v>
      </c>
      <c r="C38" s="189" t="s">
        <v>116</v>
      </c>
      <c r="D38" s="183"/>
      <c r="E38" s="183"/>
      <c r="F38" s="192">
        <v>17158.169999999998</v>
      </c>
      <c r="G38" s="194"/>
    </row>
    <row r="39" spans="2:7" x14ac:dyDescent="0.3">
      <c r="B39" s="181" t="s">
        <v>117</v>
      </c>
      <c r="C39" s="189" t="s">
        <v>118</v>
      </c>
      <c r="D39" s="183"/>
      <c r="E39" s="183"/>
      <c r="F39" s="192">
        <v>283839.15999999997</v>
      </c>
      <c r="G39" s="194"/>
    </row>
    <row r="40" spans="2:7" x14ac:dyDescent="0.3">
      <c r="B40" s="181" t="s">
        <v>119</v>
      </c>
      <c r="C40" s="189" t="s">
        <v>120</v>
      </c>
      <c r="D40" s="183"/>
      <c r="E40" s="183"/>
      <c r="F40" s="192">
        <v>111.03</v>
      </c>
      <c r="G40" s="194"/>
    </row>
    <row r="41" spans="2:7" x14ac:dyDescent="0.3">
      <c r="B41" s="181" t="s">
        <v>121</v>
      </c>
      <c r="C41" s="189" t="s">
        <v>122</v>
      </c>
      <c r="D41" s="183"/>
      <c r="E41" s="183"/>
      <c r="F41" s="192">
        <v>37220.5</v>
      </c>
      <c r="G41" s="194"/>
    </row>
    <row r="42" spans="2:7" x14ac:dyDescent="0.3">
      <c r="B42" s="181">
        <v>3238</v>
      </c>
      <c r="C42" s="189" t="s">
        <v>124</v>
      </c>
      <c r="D42" s="183"/>
      <c r="E42" s="183"/>
      <c r="F42" s="192">
        <v>50669.599999999999</v>
      </c>
      <c r="G42" s="194"/>
    </row>
    <row r="43" spans="2:7" x14ac:dyDescent="0.3">
      <c r="B43" s="181" t="s">
        <v>125</v>
      </c>
      <c r="C43" s="189" t="s">
        <v>126</v>
      </c>
      <c r="D43" s="183"/>
      <c r="E43" s="183"/>
      <c r="F43" s="192">
        <v>42418.83</v>
      </c>
      <c r="G43" s="194"/>
    </row>
    <row r="44" spans="2:7" ht="26.4" x14ac:dyDescent="0.3">
      <c r="B44" s="181" t="s">
        <v>132</v>
      </c>
      <c r="C44" s="189" t="s">
        <v>133</v>
      </c>
      <c r="D44" s="183"/>
      <c r="E44" s="183"/>
      <c r="F44" s="192">
        <v>16999.96</v>
      </c>
      <c r="G44" s="194"/>
    </row>
    <row r="45" spans="2:7" x14ac:dyDescent="0.3">
      <c r="B45" s="181" t="s">
        <v>134</v>
      </c>
      <c r="C45" s="189" t="s">
        <v>135</v>
      </c>
      <c r="D45" s="183"/>
      <c r="E45" s="183"/>
      <c r="F45" s="192">
        <v>692.36</v>
      </c>
      <c r="G45" s="194"/>
    </row>
    <row r="46" spans="2:7" x14ac:dyDescent="0.3">
      <c r="B46" s="181">
        <v>3293</v>
      </c>
      <c r="C46" s="189" t="s">
        <v>137</v>
      </c>
      <c r="D46" s="183"/>
      <c r="E46" s="183"/>
      <c r="F46" s="192">
        <v>5242.67</v>
      </c>
      <c r="G46" s="194"/>
    </row>
    <row r="47" spans="2:7" x14ac:dyDescent="0.3">
      <c r="B47" s="181" t="s">
        <v>140</v>
      </c>
      <c r="C47" s="189" t="s">
        <v>141</v>
      </c>
      <c r="D47" s="183"/>
      <c r="E47" s="183"/>
      <c r="F47" s="192">
        <v>5460.33</v>
      </c>
      <c r="G47" s="194"/>
    </row>
    <row r="48" spans="2:7" x14ac:dyDescent="0.3">
      <c r="B48" s="181">
        <v>3296</v>
      </c>
      <c r="C48" s="189" t="s">
        <v>143</v>
      </c>
      <c r="D48" s="183"/>
      <c r="E48" s="183"/>
      <c r="F48" s="192">
        <v>5467.33</v>
      </c>
      <c r="G48" s="194"/>
    </row>
    <row r="49" spans="2:7" x14ac:dyDescent="0.3">
      <c r="B49" s="181">
        <v>3299</v>
      </c>
      <c r="C49" s="189" t="s">
        <v>131</v>
      </c>
      <c r="D49" s="183"/>
      <c r="E49" s="183"/>
      <c r="F49" s="192">
        <v>1365.2</v>
      </c>
      <c r="G49" s="194"/>
    </row>
    <row r="50" spans="2:7" x14ac:dyDescent="0.3">
      <c r="B50" s="181">
        <v>34</v>
      </c>
      <c r="C50" s="189" t="s">
        <v>146</v>
      </c>
      <c r="D50" s="183">
        <v>482</v>
      </c>
      <c r="E50" s="183">
        <v>482</v>
      </c>
      <c r="F50" s="192">
        <v>453.67</v>
      </c>
      <c r="G50" s="194">
        <f t="shared" si="0"/>
        <v>94.122406639004154</v>
      </c>
    </row>
    <row r="51" spans="2:7" x14ac:dyDescent="0.3">
      <c r="B51" s="181">
        <v>3433</v>
      </c>
      <c r="C51" s="189" t="s">
        <v>243</v>
      </c>
      <c r="D51" s="183"/>
      <c r="E51" s="183"/>
      <c r="F51" s="192">
        <v>453.67</v>
      </c>
      <c r="G51" s="194"/>
    </row>
    <row r="52" spans="2:7" ht="26.4" x14ac:dyDescent="0.3">
      <c r="B52" s="181">
        <v>37</v>
      </c>
      <c r="C52" s="189" t="s">
        <v>156</v>
      </c>
      <c r="D52" s="183">
        <v>482</v>
      </c>
      <c r="E52" s="183">
        <v>482</v>
      </c>
      <c r="F52" s="192">
        <v>0</v>
      </c>
      <c r="G52" s="194">
        <f t="shared" si="0"/>
        <v>0</v>
      </c>
    </row>
    <row r="53" spans="2:7" x14ac:dyDescent="0.3">
      <c r="B53" s="181" t="s">
        <v>157</v>
      </c>
      <c r="C53" s="189" t="s">
        <v>158</v>
      </c>
      <c r="D53" s="183">
        <v>0</v>
      </c>
      <c r="E53" s="183"/>
      <c r="F53" s="192">
        <v>0</v>
      </c>
      <c r="G53" s="194"/>
    </row>
    <row r="54" spans="2:7" ht="26.4" x14ac:dyDescent="0.3">
      <c r="B54" s="181">
        <v>38</v>
      </c>
      <c r="C54" s="189" t="s">
        <v>257</v>
      </c>
      <c r="D54" s="183">
        <v>1750</v>
      </c>
      <c r="E54" s="183">
        <v>470</v>
      </c>
      <c r="F54" s="192">
        <v>470</v>
      </c>
      <c r="G54" s="194">
        <f t="shared" si="0"/>
        <v>100</v>
      </c>
    </row>
    <row r="55" spans="2:7" x14ac:dyDescent="0.3">
      <c r="B55" s="181">
        <v>3835</v>
      </c>
      <c r="C55" s="189" t="s">
        <v>181</v>
      </c>
      <c r="D55" s="183"/>
      <c r="E55" s="183"/>
      <c r="F55" s="192">
        <v>470</v>
      </c>
      <c r="G55" s="194"/>
    </row>
    <row r="56" spans="2:7" x14ac:dyDescent="0.3">
      <c r="B56" s="181">
        <v>41</v>
      </c>
      <c r="C56" s="189" t="s">
        <v>164</v>
      </c>
      <c r="D56" s="183">
        <v>4982</v>
      </c>
      <c r="E56" s="183"/>
      <c r="F56" s="192">
        <v>0</v>
      </c>
      <c r="G56" s="194"/>
    </row>
    <row r="57" spans="2:7" x14ac:dyDescent="0.3">
      <c r="B57" s="181">
        <v>4123</v>
      </c>
      <c r="C57" s="189" t="s">
        <v>166</v>
      </c>
      <c r="D57" s="183"/>
      <c r="E57" s="183"/>
      <c r="F57" s="192">
        <v>0</v>
      </c>
      <c r="G57" s="194"/>
    </row>
    <row r="58" spans="2:7" x14ac:dyDescent="0.3">
      <c r="B58" s="181">
        <v>4124</v>
      </c>
      <c r="C58" s="189" t="s">
        <v>182</v>
      </c>
      <c r="D58" s="183"/>
      <c r="E58" s="183"/>
      <c r="F58" s="192">
        <v>0</v>
      </c>
      <c r="G58" s="194"/>
    </row>
    <row r="59" spans="2:7" x14ac:dyDescent="0.3">
      <c r="B59" s="181">
        <v>42</v>
      </c>
      <c r="C59" s="189" t="s">
        <v>168</v>
      </c>
      <c r="D59" s="183">
        <v>21245</v>
      </c>
      <c r="E59" s="183">
        <v>16480</v>
      </c>
      <c r="F59" s="192">
        <f xml:space="preserve"> +F60+F61+F62+F63+F64</f>
        <v>16445.82</v>
      </c>
      <c r="G59" s="194">
        <f t="shared" si="0"/>
        <v>99.792597087378638</v>
      </c>
    </row>
    <row r="60" spans="2:7" x14ac:dyDescent="0.3">
      <c r="B60" s="181">
        <v>4221</v>
      </c>
      <c r="C60" s="189" t="s">
        <v>172</v>
      </c>
      <c r="D60" s="183"/>
      <c r="E60" s="183"/>
      <c r="F60" s="192">
        <v>13644.65</v>
      </c>
      <c r="G60" s="194"/>
    </row>
    <row r="61" spans="2:7" x14ac:dyDescent="0.3">
      <c r="B61" s="181">
        <v>4222</v>
      </c>
      <c r="C61" s="189" t="s">
        <v>201</v>
      </c>
      <c r="D61" s="183">
        <v>0</v>
      </c>
      <c r="E61" s="183"/>
      <c r="F61" s="192">
        <v>26.29</v>
      </c>
      <c r="G61" s="194"/>
    </row>
    <row r="62" spans="2:7" x14ac:dyDescent="0.3">
      <c r="B62" s="181">
        <v>4223</v>
      </c>
      <c r="C62" s="189" t="s">
        <v>203</v>
      </c>
      <c r="D62" s="183">
        <v>0</v>
      </c>
      <c r="E62" s="183"/>
      <c r="F62" s="192">
        <v>2312.5</v>
      </c>
      <c r="G62" s="194"/>
    </row>
    <row r="63" spans="2:7" x14ac:dyDescent="0.3">
      <c r="B63" s="181">
        <v>4227</v>
      </c>
      <c r="C63" s="189" t="s">
        <v>183</v>
      </c>
      <c r="D63" s="183">
        <v>0</v>
      </c>
      <c r="E63" s="183"/>
      <c r="F63" s="192">
        <v>462.38</v>
      </c>
      <c r="G63" s="194"/>
    </row>
    <row r="64" spans="2:7" x14ac:dyDescent="0.3">
      <c r="B64" s="181">
        <v>4262</v>
      </c>
      <c r="C64" s="189" t="s">
        <v>175</v>
      </c>
      <c r="D64" s="183">
        <v>0</v>
      </c>
      <c r="E64" s="183"/>
      <c r="F64" s="192">
        <v>0</v>
      </c>
      <c r="G64" s="194"/>
    </row>
    <row r="65" spans="2:9" s="186" customFormat="1" ht="12" customHeight="1" x14ac:dyDescent="0.3">
      <c r="B65" s="187" t="s">
        <v>244</v>
      </c>
      <c r="C65" s="188" t="s">
        <v>245</v>
      </c>
      <c r="D65" s="178">
        <f xml:space="preserve"> +D66+D76</f>
        <v>397882</v>
      </c>
      <c r="E65" s="178">
        <f xml:space="preserve"> +E66+E76</f>
        <v>329806</v>
      </c>
      <c r="F65" s="190">
        <f xml:space="preserve"> +F66+F76</f>
        <v>272885.23</v>
      </c>
      <c r="G65" s="194">
        <f t="shared" si="0"/>
        <v>82.741135697955755</v>
      </c>
      <c r="H65" s="191"/>
      <c r="I65" s="191"/>
    </row>
    <row r="66" spans="2:9" s="186" customFormat="1" ht="12" customHeight="1" x14ac:dyDescent="0.3">
      <c r="B66" s="187"/>
      <c r="C66" s="188" t="s">
        <v>259</v>
      </c>
      <c r="D66" s="183">
        <v>288163</v>
      </c>
      <c r="E66" s="183">
        <v>220087</v>
      </c>
      <c r="F66" s="192">
        <f xml:space="preserve"> SUM(F68:F75)</f>
        <v>218695.66</v>
      </c>
      <c r="G66" s="194">
        <f t="shared" si="0"/>
        <v>99.367822724649798</v>
      </c>
      <c r="H66" s="191"/>
      <c r="I66" s="191"/>
    </row>
    <row r="67" spans="2:9" s="205" customFormat="1" ht="11.4" customHeight="1" x14ac:dyDescent="0.3">
      <c r="B67" s="181">
        <v>32</v>
      </c>
      <c r="C67" s="204" t="s">
        <v>84</v>
      </c>
      <c r="D67" s="183">
        <v>288163</v>
      </c>
      <c r="E67" s="183">
        <v>220087</v>
      </c>
      <c r="F67" s="192">
        <f xml:space="preserve"> SUM(F68:F75)</f>
        <v>218695.66</v>
      </c>
      <c r="G67" s="194">
        <f t="shared" si="0"/>
        <v>99.367822724649798</v>
      </c>
      <c r="H67" s="206"/>
      <c r="I67" s="206"/>
    </row>
    <row r="68" spans="2:9" x14ac:dyDescent="0.3">
      <c r="B68" s="181">
        <v>3211</v>
      </c>
      <c r="C68" s="189" t="s">
        <v>88</v>
      </c>
      <c r="D68" s="183"/>
      <c r="E68" s="183"/>
      <c r="F68" s="192">
        <v>8644.32</v>
      </c>
      <c r="G68" s="194"/>
      <c r="H68" s="184"/>
    </row>
    <row r="69" spans="2:9" x14ac:dyDescent="0.3">
      <c r="B69" s="181">
        <v>3221</v>
      </c>
      <c r="C69" s="189" t="s">
        <v>98</v>
      </c>
      <c r="D69" s="183"/>
      <c r="E69" s="183"/>
      <c r="F69" s="192">
        <v>25</v>
      </c>
      <c r="G69" s="194"/>
    </row>
    <row r="70" spans="2:9" x14ac:dyDescent="0.3">
      <c r="B70" s="181">
        <v>3231</v>
      </c>
      <c r="C70" s="189" t="s">
        <v>110</v>
      </c>
      <c r="D70" s="183"/>
      <c r="E70" s="183"/>
      <c r="F70" s="192">
        <v>2948.89</v>
      </c>
      <c r="G70" s="194"/>
    </row>
    <row r="71" spans="2:9" x14ac:dyDescent="0.3">
      <c r="B71" s="181" t="s">
        <v>103</v>
      </c>
      <c r="C71" s="189" t="s">
        <v>104</v>
      </c>
      <c r="D71" s="183"/>
      <c r="E71" s="183"/>
      <c r="F71" s="192">
        <v>62.59</v>
      </c>
      <c r="G71" s="194"/>
    </row>
    <row r="72" spans="2:9" x14ac:dyDescent="0.3">
      <c r="B72" s="181">
        <v>3237</v>
      </c>
      <c r="C72" s="189" t="s">
        <v>122</v>
      </c>
      <c r="D72" s="183"/>
      <c r="E72" s="183"/>
      <c r="F72" s="192">
        <v>68590.06</v>
      </c>
      <c r="G72" s="194"/>
    </row>
    <row r="73" spans="2:9" x14ac:dyDescent="0.3">
      <c r="B73" s="181" t="s">
        <v>125</v>
      </c>
      <c r="C73" s="189" t="s">
        <v>126</v>
      </c>
      <c r="D73" s="183"/>
      <c r="E73" s="183"/>
      <c r="F73" s="192">
        <v>4773.1899999999996</v>
      </c>
      <c r="G73" s="194"/>
    </row>
    <row r="74" spans="2:9" x14ac:dyDescent="0.3">
      <c r="B74" s="181">
        <v>3241</v>
      </c>
      <c r="C74" s="189" t="s">
        <v>128</v>
      </c>
      <c r="D74" s="183"/>
      <c r="E74" s="183"/>
      <c r="F74" s="192">
        <v>679.92</v>
      </c>
      <c r="G74" s="194"/>
    </row>
    <row r="75" spans="2:9" s="186" customFormat="1" x14ac:dyDescent="0.3">
      <c r="B75" s="181">
        <v>3294</v>
      </c>
      <c r="C75" s="189" t="s">
        <v>139</v>
      </c>
      <c r="D75" s="183"/>
      <c r="E75" s="183"/>
      <c r="F75" s="192">
        <v>132971.69</v>
      </c>
      <c r="G75" s="194"/>
    </row>
    <row r="76" spans="2:9" s="186" customFormat="1" x14ac:dyDescent="0.3">
      <c r="B76" s="181"/>
      <c r="C76" s="193" t="s">
        <v>260</v>
      </c>
      <c r="D76" s="183">
        <v>109719</v>
      </c>
      <c r="E76" s="183">
        <v>109719</v>
      </c>
      <c r="F76" s="192">
        <v>54189.57</v>
      </c>
      <c r="G76" s="194">
        <f t="shared" ref="G76:G134" si="1" xml:space="preserve"> +F76/E76*100</f>
        <v>49.389412954912096</v>
      </c>
    </row>
    <row r="77" spans="2:9" s="205" customFormat="1" x14ac:dyDescent="0.3">
      <c r="B77" s="181">
        <v>32</v>
      </c>
      <c r="C77" s="207" t="s">
        <v>84</v>
      </c>
      <c r="D77" s="183">
        <v>109719</v>
      </c>
      <c r="E77" s="183">
        <v>109719</v>
      </c>
      <c r="F77" s="192">
        <v>54189.57</v>
      </c>
      <c r="G77" s="194">
        <f t="shared" si="1"/>
        <v>49.389412954912096</v>
      </c>
    </row>
    <row r="78" spans="2:9" s="186" customFormat="1" x14ac:dyDescent="0.3">
      <c r="B78" s="181">
        <v>3294</v>
      </c>
      <c r="C78" s="189" t="s">
        <v>139</v>
      </c>
      <c r="D78" s="183"/>
      <c r="E78" s="183"/>
      <c r="F78" s="192">
        <v>54189.57</v>
      </c>
      <c r="G78" s="194"/>
    </row>
    <row r="79" spans="2:9" s="186" customFormat="1" ht="13.2" customHeight="1" x14ac:dyDescent="0.3">
      <c r="B79" s="187" t="s">
        <v>247</v>
      </c>
      <c r="C79" s="188" t="s">
        <v>248</v>
      </c>
      <c r="D79" s="178">
        <f xml:space="preserve"> +D80+D93</f>
        <v>4023964</v>
      </c>
      <c r="E79" s="178">
        <f xml:space="preserve"> +E80+E93</f>
        <v>4006844</v>
      </c>
      <c r="F79" s="190">
        <f xml:space="preserve"> +F80+F93</f>
        <v>3993696.05</v>
      </c>
      <c r="G79" s="194">
        <f t="shared" si="1"/>
        <v>99.671862692932393</v>
      </c>
    </row>
    <row r="80" spans="2:9" s="186" customFormat="1" ht="12" customHeight="1" x14ac:dyDescent="0.3">
      <c r="B80" s="187"/>
      <c r="C80" s="188" t="s">
        <v>259</v>
      </c>
      <c r="D80" s="183">
        <v>3693799</v>
      </c>
      <c r="E80" s="183">
        <v>3676679</v>
      </c>
      <c r="F80" s="192">
        <f xml:space="preserve"> +F81+F89+F91</f>
        <v>3670436.2399999998</v>
      </c>
      <c r="G80" s="194">
        <f t="shared" si="1"/>
        <v>99.830206553250903</v>
      </c>
      <c r="H80" s="191"/>
      <c r="I80" s="191"/>
    </row>
    <row r="81" spans="2:9" s="205" customFormat="1" ht="12" customHeight="1" x14ac:dyDescent="0.3">
      <c r="B81" s="181">
        <v>32</v>
      </c>
      <c r="C81" s="204" t="s">
        <v>84</v>
      </c>
      <c r="D81" s="183">
        <v>3633472</v>
      </c>
      <c r="E81" s="183">
        <v>3633470</v>
      </c>
      <c r="F81" s="192">
        <v>3628649.69</v>
      </c>
      <c r="G81" s="194">
        <f t="shared" si="1"/>
        <v>99.867335907548423</v>
      </c>
      <c r="H81" s="206"/>
      <c r="I81" s="206"/>
    </row>
    <row r="82" spans="2:9" s="186" customFormat="1" x14ac:dyDescent="0.3">
      <c r="B82" s="181">
        <v>3211</v>
      </c>
      <c r="C82" s="189" t="s">
        <v>88</v>
      </c>
      <c r="D82" s="183"/>
      <c r="E82" s="183"/>
      <c r="F82" s="192">
        <v>1285</v>
      </c>
      <c r="G82" s="194"/>
    </row>
    <row r="83" spans="2:9" s="186" customFormat="1" x14ac:dyDescent="0.3">
      <c r="B83" s="181" t="s">
        <v>97</v>
      </c>
      <c r="C83" s="189" t="s">
        <v>98</v>
      </c>
      <c r="D83" s="183"/>
      <c r="E83" s="183"/>
      <c r="F83" s="192">
        <v>69029.02</v>
      </c>
      <c r="G83" s="194"/>
    </row>
    <row r="84" spans="2:9" x14ac:dyDescent="0.3">
      <c r="B84" s="181" t="s">
        <v>109</v>
      </c>
      <c r="C84" s="189" t="s">
        <v>110</v>
      </c>
      <c r="D84" s="183"/>
      <c r="E84" s="183"/>
      <c r="F84" s="192">
        <v>1761.43</v>
      </c>
      <c r="G84" s="194"/>
    </row>
    <row r="85" spans="2:9" x14ac:dyDescent="0.3">
      <c r="B85" s="181" t="s">
        <v>121</v>
      </c>
      <c r="C85" s="189" t="s">
        <v>122</v>
      </c>
      <c r="D85" s="183"/>
      <c r="E85" s="183"/>
      <c r="F85" s="192">
        <v>1785118.37</v>
      </c>
      <c r="G85" s="194"/>
    </row>
    <row r="86" spans="2:9" s="186" customFormat="1" ht="13.2" customHeight="1" x14ac:dyDescent="0.3">
      <c r="B86" s="181">
        <v>3238</v>
      </c>
      <c r="C86" s="189" t="s">
        <v>124</v>
      </c>
      <c r="D86" s="183"/>
      <c r="E86" s="183"/>
      <c r="F86" s="192">
        <v>180413.8</v>
      </c>
      <c r="G86" s="194"/>
    </row>
    <row r="87" spans="2:9" s="186" customFormat="1" ht="13.2" customHeight="1" x14ac:dyDescent="0.3">
      <c r="B87" s="181" t="s">
        <v>125</v>
      </c>
      <c r="C87" s="189" t="s">
        <v>126</v>
      </c>
      <c r="D87" s="183"/>
      <c r="E87" s="183"/>
      <c r="F87" s="192">
        <v>1408984.24</v>
      </c>
      <c r="G87" s="194"/>
    </row>
    <row r="88" spans="2:9" s="186" customFormat="1" ht="13.2" customHeight="1" x14ac:dyDescent="0.3">
      <c r="B88" s="181">
        <v>3241</v>
      </c>
      <c r="C88" s="189" t="s">
        <v>128</v>
      </c>
      <c r="D88" s="183"/>
      <c r="E88" s="183"/>
      <c r="F88" s="192">
        <v>182057.83</v>
      </c>
      <c r="G88" s="194"/>
    </row>
    <row r="89" spans="2:9" x14ac:dyDescent="0.3">
      <c r="B89" s="181">
        <v>36</v>
      </c>
      <c r="C89" s="189" t="s">
        <v>150</v>
      </c>
      <c r="D89" s="183">
        <v>48709</v>
      </c>
      <c r="E89" s="183">
        <v>42209</v>
      </c>
      <c r="F89" s="192">
        <v>40786.550000000003</v>
      </c>
      <c r="G89" s="194">
        <f t="shared" si="1"/>
        <v>96.629984126608079</v>
      </c>
    </row>
    <row r="90" spans="2:9" x14ac:dyDescent="0.3">
      <c r="B90" s="181">
        <v>3661</v>
      </c>
      <c r="C90" s="189" t="s">
        <v>246</v>
      </c>
      <c r="D90" s="183"/>
      <c r="E90" s="183"/>
      <c r="F90" s="192">
        <v>40786.550000000003</v>
      </c>
      <c r="G90" s="194"/>
    </row>
    <row r="91" spans="2:9" x14ac:dyDescent="0.3">
      <c r="B91" s="181">
        <v>42</v>
      </c>
      <c r="C91" s="189" t="s">
        <v>168</v>
      </c>
      <c r="D91" s="183">
        <v>11618</v>
      </c>
      <c r="E91" s="183">
        <v>1000</v>
      </c>
      <c r="F91" s="192">
        <v>1000</v>
      </c>
      <c r="G91" s="194">
        <f t="shared" si="1"/>
        <v>100</v>
      </c>
    </row>
    <row r="92" spans="2:9" s="186" customFormat="1" x14ac:dyDescent="0.3">
      <c r="B92" s="181">
        <v>4221</v>
      </c>
      <c r="C92" s="189" t="s">
        <v>172</v>
      </c>
      <c r="D92" s="183"/>
      <c r="E92" s="183"/>
      <c r="F92" s="192">
        <v>1000</v>
      </c>
      <c r="G92" s="194"/>
    </row>
    <row r="93" spans="2:9" s="186" customFormat="1" ht="12" customHeight="1" x14ac:dyDescent="0.3">
      <c r="B93" s="187"/>
      <c r="C93" s="188" t="s">
        <v>261</v>
      </c>
      <c r="D93" s="183">
        <f xml:space="preserve"> +D94+D98+D99+D100</f>
        <v>330165</v>
      </c>
      <c r="E93" s="183">
        <v>330165</v>
      </c>
      <c r="F93" s="192">
        <v>323259.81</v>
      </c>
      <c r="G93" s="194">
        <f t="shared" si="1"/>
        <v>97.908563899868255</v>
      </c>
      <c r="H93" s="191"/>
      <c r="I93" s="191"/>
    </row>
    <row r="94" spans="2:9" s="205" customFormat="1" ht="12" customHeight="1" x14ac:dyDescent="0.3">
      <c r="B94" s="181">
        <v>32</v>
      </c>
      <c r="C94" s="204" t="s">
        <v>84</v>
      </c>
      <c r="D94" s="183">
        <v>316655</v>
      </c>
      <c r="E94" s="183">
        <v>316655</v>
      </c>
      <c r="F94" s="192">
        <f xml:space="preserve"> +F95+F96+F97</f>
        <v>323259.80999999994</v>
      </c>
      <c r="G94" s="194">
        <f t="shared" si="1"/>
        <v>102.08580631918016</v>
      </c>
      <c r="H94" s="206"/>
      <c r="I94" s="206"/>
    </row>
    <row r="95" spans="2:9" x14ac:dyDescent="0.3">
      <c r="B95" s="181" t="s">
        <v>121</v>
      </c>
      <c r="C95" s="189" t="s">
        <v>122</v>
      </c>
      <c r="D95" s="183"/>
      <c r="E95" s="183"/>
      <c r="F95" s="192">
        <v>119765.34</v>
      </c>
      <c r="G95" s="194"/>
    </row>
    <row r="96" spans="2:9" x14ac:dyDescent="0.3">
      <c r="B96" s="181" t="s">
        <v>125</v>
      </c>
      <c r="C96" s="189" t="s">
        <v>126</v>
      </c>
      <c r="D96" s="183"/>
      <c r="E96" s="183"/>
      <c r="F96" s="192">
        <v>200000</v>
      </c>
      <c r="G96" s="194"/>
    </row>
    <row r="97" spans="2:7" s="186" customFormat="1" ht="13.2" customHeight="1" x14ac:dyDescent="0.3">
      <c r="B97" s="181">
        <v>3241</v>
      </c>
      <c r="C97" s="189" t="s">
        <v>128</v>
      </c>
      <c r="D97" s="183"/>
      <c r="E97" s="183"/>
      <c r="F97" s="192">
        <v>3494.47</v>
      </c>
      <c r="G97" s="194"/>
    </row>
    <row r="98" spans="2:7" s="186" customFormat="1" ht="13.2" customHeight="1" x14ac:dyDescent="0.3">
      <c r="B98" s="181">
        <v>36</v>
      </c>
      <c r="C98" s="207" t="s">
        <v>150</v>
      </c>
      <c r="D98" s="183">
        <v>5310</v>
      </c>
      <c r="E98" s="183">
        <v>5310</v>
      </c>
      <c r="F98" s="192"/>
      <c r="G98" s="194">
        <f t="shared" si="1"/>
        <v>0</v>
      </c>
    </row>
    <row r="99" spans="2:7" s="186" customFormat="1" ht="13.2" customHeight="1" x14ac:dyDescent="0.3">
      <c r="B99" s="181">
        <v>41</v>
      </c>
      <c r="C99" s="207" t="s">
        <v>164</v>
      </c>
      <c r="D99" s="183">
        <v>6000</v>
      </c>
      <c r="E99" s="183">
        <v>6000</v>
      </c>
      <c r="F99" s="192"/>
      <c r="G99" s="194">
        <f t="shared" si="1"/>
        <v>0</v>
      </c>
    </row>
    <row r="100" spans="2:7" s="186" customFormat="1" ht="13.2" customHeight="1" x14ac:dyDescent="0.3">
      <c r="B100" s="181">
        <v>42</v>
      </c>
      <c r="C100" s="207" t="s">
        <v>168</v>
      </c>
      <c r="D100" s="183">
        <v>2200</v>
      </c>
      <c r="E100" s="183">
        <v>2200</v>
      </c>
      <c r="F100" s="192"/>
      <c r="G100" s="194">
        <f t="shared" si="1"/>
        <v>0</v>
      </c>
    </row>
    <row r="101" spans="2:7" x14ac:dyDescent="0.3">
      <c r="B101" s="187" t="s">
        <v>249</v>
      </c>
      <c r="C101" s="188" t="s">
        <v>250</v>
      </c>
      <c r="D101" s="178">
        <f xml:space="preserve"> +D103</f>
        <v>52147</v>
      </c>
      <c r="E101" s="178">
        <v>52676</v>
      </c>
      <c r="F101" s="190">
        <f xml:space="preserve"> SUM(F104:F106)</f>
        <v>52146.84</v>
      </c>
      <c r="G101" s="194">
        <f t="shared" si="1"/>
        <v>98.995443845394476</v>
      </c>
    </row>
    <row r="102" spans="2:7" s="186" customFormat="1" x14ac:dyDescent="0.3">
      <c r="B102" s="187"/>
      <c r="C102" s="188" t="s">
        <v>259</v>
      </c>
      <c r="D102" s="183">
        <v>52147</v>
      </c>
      <c r="E102" s="183">
        <v>52676</v>
      </c>
      <c r="F102" s="192">
        <v>52146.84</v>
      </c>
      <c r="G102" s="194">
        <f t="shared" si="1"/>
        <v>98.995443845394476</v>
      </c>
    </row>
    <row r="103" spans="2:7" s="205" customFormat="1" x14ac:dyDescent="0.3">
      <c r="B103" s="181">
        <v>32</v>
      </c>
      <c r="C103" s="204" t="s">
        <v>84</v>
      </c>
      <c r="D103" s="183">
        <v>52147</v>
      </c>
      <c r="E103" s="183">
        <v>52676</v>
      </c>
      <c r="F103" s="192">
        <f xml:space="preserve"> +F104+F105+F106</f>
        <v>52146.84</v>
      </c>
      <c r="G103" s="194">
        <f t="shared" si="1"/>
        <v>98.995443845394476</v>
      </c>
    </row>
    <row r="104" spans="2:7" x14ac:dyDescent="0.3">
      <c r="B104" s="181">
        <v>3211</v>
      </c>
      <c r="C104" s="189" t="s">
        <v>88</v>
      </c>
      <c r="D104" s="195"/>
      <c r="E104" s="195"/>
      <c r="F104" s="197">
        <v>213.83</v>
      </c>
      <c r="G104" s="194"/>
    </row>
    <row r="105" spans="2:7" x14ac:dyDescent="0.3">
      <c r="B105" s="181">
        <v>3237</v>
      </c>
      <c r="C105" s="189" t="s">
        <v>122</v>
      </c>
      <c r="D105" s="195"/>
      <c r="E105" s="195"/>
      <c r="F105" s="197">
        <v>50956.59</v>
      </c>
      <c r="G105" s="194"/>
    </row>
    <row r="106" spans="2:7" s="186" customFormat="1" ht="13.2" customHeight="1" x14ac:dyDescent="0.3">
      <c r="B106" s="181">
        <v>3241</v>
      </c>
      <c r="C106" s="189" t="s">
        <v>128</v>
      </c>
      <c r="D106" s="195"/>
      <c r="E106" s="195"/>
      <c r="F106" s="197">
        <v>976.42</v>
      </c>
      <c r="G106" s="194"/>
    </row>
    <row r="107" spans="2:7" x14ac:dyDescent="0.3">
      <c r="B107" s="187" t="s">
        <v>251</v>
      </c>
      <c r="C107" s="188" t="s">
        <v>252</v>
      </c>
      <c r="D107" s="178">
        <f xml:space="preserve"> +D108+D115</f>
        <v>27048</v>
      </c>
      <c r="E107" s="178">
        <f xml:space="preserve"> +E108+E115</f>
        <v>27048</v>
      </c>
      <c r="F107" s="190">
        <f xml:space="preserve"> +F108+F115+F118</f>
        <v>33556.089999999997</v>
      </c>
      <c r="G107" s="194">
        <f t="shared" si="1"/>
        <v>124.06126146110617</v>
      </c>
    </row>
    <row r="108" spans="2:7" s="186" customFormat="1" x14ac:dyDescent="0.3">
      <c r="B108" s="187"/>
      <c r="C108" s="188" t="s">
        <v>259</v>
      </c>
      <c r="D108" s="198">
        <v>15082</v>
      </c>
      <c r="E108" s="198">
        <v>15082</v>
      </c>
      <c r="F108" s="213">
        <f xml:space="preserve"> SUM(F110:F114)</f>
        <v>13021.14</v>
      </c>
      <c r="G108" s="194">
        <f t="shared" si="1"/>
        <v>86.335631879061125</v>
      </c>
    </row>
    <row r="109" spans="2:7" s="205" customFormat="1" x14ac:dyDescent="0.3">
      <c r="B109" s="181">
        <v>32</v>
      </c>
      <c r="C109" s="204" t="s">
        <v>84</v>
      </c>
      <c r="D109" s="198">
        <v>15082</v>
      </c>
      <c r="E109" s="198">
        <v>15082</v>
      </c>
      <c r="F109" s="213">
        <f xml:space="preserve"> SUM(F110:F114)</f>
        <v>13021.14</v>
      </c>
      <c r="G109" s="194">
        <f t="shared" si="1"/>
        <v>86.335631879061125</v>
      </c>
    </row>
    <row r="110" spans="2:7" x14ac:dyDescent="0.3">
      <c r="B110" s="181">
        <v>3211</v>
      </c>
      <c r="C110" s="189" t="s">
        <v>88</v>
      </c>
      <c r="D110" s="199"/>
      <c r="E110" s="199"/>
      <c r="F110" s="197">
        <v>505.1</v>
      </c>
      <c r="G110" s="194"/>
    </row>
    <row r="111" spans="2:7" x14ac:dyDescent="0.3">
      <c r="B111" s="181">
        <v>3221</v>
      </c>
      <c r="C111" s="189" t="s">
        <v>98</v>
      </c>
      <c r="D111" s="199"/>
      <c r="E111" s="199"/>
      <c r="F111" s="197">
        <v>112.8</v>
      </c>
      <c r="G111" s="194"/>
    </row>
    <row r="112" spans="2:7" x14ac:dyDescent="0.3">
      <c r="B112" s="181">
        <v>3231</v>
      </c>
      <c r="C112" s="189" t="s">
        <v>110</v>
      </c>
      <c r="D112" s="199"/>
      <c r="E112" s="199"/>
      <c r="F112" s="197">
        <v>320.35000000000002</v>
      </c>
      <c r="G112" s="194"/>
    </row>
    <row r="113" spans="2:7" x14ac:dyDescent="0.3">
      <c r="B113" s="181">
        <v>3237</v>
      </c>
      <c r="C113" s="189" t="s">
        <v>122</v>
      </c>
      <c r="D113" s="199"/>
      <c r="E113" s="199"/>
      <c r="F113" s="197">
        <v>11395.39</v>
      </c>
      <c r="G113" s="194"/>
    </row>
    <row r="114" spans="2:7" x14ac:dyDescent="0.3">
      <c r="B114" s="181">
        <v>3239</v>
      </c>
      <c r="C114" s="189" t="s">
        <v>126</v>
      </c>
      <c r="D114" s="199"/>
      <c r="E114" s="199"/>
      <c r="F114" s="197">
        <v>687.5</v>
      </c>
      <c r="G114" s="194"/>
    </row>
    <row r="115" spans="2:7" x14ac:dyDescent="0.3">
      <c r="B115" s="187"/>
      <c r="C115" s="188" t="s">
        <v>260</v>
      </c>
      <c r="D115" s="198">
        <f>+D116</f>
        <v>11966</v>
      </c>
      <c r="E115" s="198">
        <v>11966</v>
      </c>
      <c r="F115" s="213">
        <v>11965.6</v>
      </c>
      <c r="G115" s="194">
        <f t="shared" si="1"/>
        <v>99.996657195386931</v>
      </c>
    </row>
    <row r="116" spans="2:7" s="208" customFormat="1" x14ac:dyDescent="0.3">
      <c r="B116" s="181">
        <v>32</v>
      </c>
      <c r="C116" s="204" t="s">
        <v>84</v>
      </c>
      <c r="D116" s="198">
        <v>11966</v>
      </c>
      <c r="E116" s="198">
        <v>11966</v>
      </c>
      <c r="F116" s="213">
        <v>11965.6</v>
      </c>
      <c r="G116" s="194">
        <f t="shared" si="1"/>
        <v>99.996657195386931</v>
      </c>
    </row>
    <row r="117" spans="2:7" x14ac:dyDescent="0.3">
      <c r="B117" s="181">
        <v>3237</v>
      </c>
      <c r="C117" s="189" t="s">
        <v>122</v>
      </c>
      <c r="D117" s="199">
        <v>0</v>
      </c>
      <c r="E117" s="199"/>
      <c r="F117" s="197">
        <v>11966</v>
      </c>
      <c r="G117" s="194"/>
    </row>
    <row r="118" spans="2:7" x14ac:dyDescent="0.3">
      <c r="B118" s="181"/>
      <c r="C118" s="210" t="s">
        <v>262</v>
      </c>
      <c r="D118" s="209"/>
      <c r="E118" s="209"/>
      <c r="F118" s="214">
        <v>8569.35</v>
      </c>
      <c r="G118" s="194"/>
    </row>
    <row r="119" spans="2:7" s="208" customFormat="1" x14ac:dyDescent="0.3">
      <c r="B119" s="181">
        <v>32</v>
      </c>
      <c r="C119" s="207" t="s">
        <v>84</v>
      </c>
      <c r="D119" s="209"/>
      <c r="E119" s="209"/>
      <c r="F119" s="214">
        <f xml:space="preserve"> +F120+F121</f>
        <v>8569.35</v>
      </c>
      <c r="G119" s="194"/>
    </row>
    <row r="120" spans="2:7" s="208" customFormat="1" x14ac:dyDescent="0.3">
      <c r="B120" s="181">
        <v>3221</v>
      </c>
      <c r="C120" s="207" t="s">
        <v>98</v>
      </c>
      <c r="D120" s="209"/>
      <c r="E120" s="209"/>
      <c r="F120" s="214">
        <v>5829.35</v>
      </c>
      <c r="G120" s="194"/>
    </row>
    <row r="121" spans="2:7" s="208" customFormat="1" x14ac:dyDescent="0.3">
      <c r="B121" s="181">
        <v>3224</v>
      </c>
      <c r="C121" s="207" t="s">
        <v>258</v>
      </c>
      <c r="D121" s="209"/>
      <c r="E121" s="209"/>
      <c r="F121" s="214">
        <v>2740</v>
      </c>
      <c r="G121" s="194"/>
    </row>
    <row r="122" spans="2:7" ht="26.4" x14ac:dyDescent="0.3">
      <c r="B122" s="187" t="s">
        <v>253</v>
      </c>
      <c r="C122" s="188" t="s">
        <v>254</v>
      </c>
      <c r="D122" s="178">
        <f xml:space="preserve"> +D123+D133</f>
        <v>5469847</v>
      </c>
      <c r="E122" s="178">
        <f xml:space="preserve"> +E123+E133</f>
        <v>5428564</v>
      </c>
      <c r="F122" s="190">
        <f xml:space="preserve"> +F123+F133</f>
        <v>5184341.7299999995</v>
      </c>
      <c r="G122" s="194">
        <f t="shared" si="1"/>
        <v>95.501162554222432</v>
      </c>
    </row>
    <row r="123" spans="2:7" x14ac:dyDescent="0.3">
      <c r="B123" s="187"/>
      <c r="C123" s="188" t="s">
        <v>263</v>
      </c>
      <c r="D123" s="198">
        <v>803977</v>
      </c>
      <c r="E123" s="198">
        <v>762694</v>
      </c>
      <c r="F123" s="213">
        <f xml:space="preserve"> +F124+F129+F131</f>
        <v>760894.58</v>
      </c>
      <c r="G123" s="194">
        <f t="shared" si="1"/>
        <v>99.764070518451703</v>
      </c>
    </row>
    <row r="124" spans="2:7" s="208" customFormat="1" x14ac:dyDescent="0.3">
      <c r="B124" s="181">
        <v>32</v>
      </c>
      <c r="C124" s="204" t="s">
        <v>84</v>
      </c>
      <c r="D124" s="198">
        <v>762500</v>
      </c>
      <c r="E124" s="198">
        <v>741217</v>
      </c>
      <c r="F124" s="213">
        <f xml:space="preserve"> SUM(F125:F128)</f>
        <v>740506.12</v>
      </c>
      <c r="G124" s="194">
        <f t="shared" si="1"/>
        <v>99.904092863493418</v>
      </c>
    </row>
    <row r="125" spans="2:7" x14ac:dyDescent="0.3">
      <c r="B125" s="181">
        <v>3221</v>
      </c>
      <c r="C125" s="189" t="s">
        <v>98</v>
      </c>
      <c r="D125" s="200"/>
      <c r="E125" s="200"/>
      <c r="F125" s="197">
        <v>27867.07</v>
      </c>
      <c r="G125" s="194"/>
    </row>
    <row r="126" spans="2:7" x14ac:dyDescent="0.3">
      <c r="B126" s="181">
        <v>3237</v>
      </c>
      <c r="C126" s="189" t="s">
        <v>122</v>
      </c>
      <c r="D126" s="200"/>
      <c r="E126" s="200"/>
      <c r="F126" s="197">
        <v>234960.78</v>
      </c>
      <c r="G126" s="194"/>
    </row>
    <row r="127" spans="2:7" x14ac:dyDescent="0.3">
      <c r="B127" s="181">
        <v>3239</v>
      </c>
      <c r="C127" s="189" t="s">
        <v>126</v>
      </c>
      <c r="D127" s="200"/>
      <c r="E127" s="200"/>
      <c r="F127" s="197">
        <v>442459.74</v>
      </c>
      <c r="G127" s="194"/>
    </row>
    <row r="128" spans="2:7" s="186" customFormat="1" ht="13.2" customHeight="1" x14ac:dyDescent="0.3">
      <c r="B128" s="181">
        <v>3241</v>
      </c>
      <c r="C128" s="189" t="s">
        <v>128</v>
      </c>
      <c r="D128" s="200"/>
      <c r="E128" s="200"/>
      <c r="F128" s="197">
        <v>35218.53</v>
      </c>
      <c r="G128" s="194" t="e">
        <f t="shared" si="1"/>
        <v>#DIV/0!</v>
      </c>
    </row>
    <row r="129" spans="2:7" s="186" customFormat="1" ht="13.2" customHeight="1" x14ac:dyDescent="0.3">
      <c r="B129" s="181">
        <v>36</v>
      </c>
      <c r="C129" s="189" t="s">
        <v>150</v>
      </c>
      <c r="D129" s="200">
        <v>4977</v>
      </c>
      <c r="E129" s="200">
        <v>4977</v>
      </c>
      <c r="F129" s="197">
        <v>4008.73</v>
      </c>
      <c r="G129" s="194">
        <f xml:space="preserve"> +F129/E129*100</f>
        <v>80.545107494474593</v>
      </c>
    </row>
    <row r="130" spans="2:7" x14ac:dyDescent="0.3">
      <c r="B130" s="181">
        <v>3661</v>
      </c>
      <c r="C130" s="189" t="s">
        <v>246</v>
      </c>
      <c r="D130" s="200"/>
      <c r="E130" s="200"/>
      <c r="F130" s="197">
        <v>4008.73</v>
      </c>
      <c r="G130" s="194">
        <v>0</v>
      </c>
    </row>
    <row r="131" spans="2:7" x14ac:dyDescent="0.3">
      <c r="B131" s="181">
        <v>42</v>
      </c>
      <c r="C131" s="189" t="s">
        <v>264</v>
      </c>
      <c r="D131" s="200">
        <v>36500</v>
      </c>
      <c r="E131" s="200">
        <v>16500</v>
      </c>
      <c r="F131" s="197">
        <v>16379.73</v>
      </c>
      <c r="G131" s="194">
        <f t="shared" si="1"/>
        <v>99.271090909090915</v>
      </c>
    </row>
    <row r="132" spans="2:7" x14ac:dyDescent="0.3">
      <c r="B132" s="181">
        <v>4262</v>
      </c>
      <c r="C132" s="189" t="s">
        <v>175</v>
      </c>
      <c r="D132" s="200"/>
      <c r="E132" s="200"/>
      <c r="F132" s="197">
        <v>16379.73</v>
      </c>
      <c r="G132" s="194">
        <v>0</v>
      </c>
    </row>
    <row r="133" spans="2:7" x14ac:dyDescent="0.3">
      <c r="B133" s="187"/>
      <c r="C133" s="188" t="s">
        <v>265</v>
      </c>
      <c r="D133" s="198">
        <v>4665870</v>
      </c>
      <c r="E133" s="198">
        <v>4665870</v>
      </c>
      <c r="F133" s="213">
        <f xml:space="preserve"> +F134+F139+F141</f>
        <v>4423447.1499999994</v>
      </c>
      <c r="G133" s="194">
        <f t="shared" si="1"/>
        <v>94.80433766907349</v>
      </c>
    </row>
    <row r="134" spans="2:7" s="208" customFormat="1" x14ac:dyDescent="0.3">
      <c r="B134" s="181">
        <v>32</v>
      </c>
      <c r="C134" s="204" t="s">
        <v>84</v>
      </c>
      <c r="D134" s="198">
        <v>4432667</v>
      </c>
      <c r="E134" s="198">
        <v>4432667</v>
      </c>
      <c r="F134" s="213">
        <f xml:space="preserve"> SUM(F135:F138)</f>
        <v>4307927.18</v>
      </c>
      <c r="G134" s="194">
        <f t="shared" si="1"/>
        <v>97.185896887810415</v>
      </c>
    </row>
    <row r="135" spans="2:7" x14ac:dyDescent="0.3">
      <c r="B135" s="181">
        <v>3221</v>
      </c>
      <c r="C135" s="189" t="s">
        <v>98</v>
      </c>
      <c r="D135" s="196"/>
      <c r="E135" s="196"/>
      <c r="F135" s="197">
        <v>157913.35999999999</v>
      </c>
      <c r="G135" s="194">
        <v>0</v>
      </c>
    </row>
    <row r="136" spans="2:7" x14ac:dyDescent="0.3">
      <c r="B136" s="181">
        <v>3237</v>
      </c>
      <c r="C136" s="189" t="s">
        <v>122</v>
      </c>
      <c r="D136" s="196"/>
      <c r="E136" s="196"/>
      <c r="F136" s="197">
        <v>1443911.4</v>
      </c>
      <c r="G136" s="194">
        <v>0</v>
      </c>
    </row>
    <row r="137" spans="2:7" x14ac:dyDescent="0.3">
      <c r="B137" s="181">
        <v>3239</v>
      </c>
      <c r="C137" s="189" t="s">
        <v>126</v>
      </c>
      <c r="D137" s="196"/>
      <c r="E137" s="196"/>
      <c r="F137" s="197">
        <v>2507271.89</v>
      </c>
      <c r="G137" s="194">
        <v>0</v>
      </c>
    </row>
    <row r="138" spans="2:7" x14ac:dyDescent="0.3">
      <c r="B138" s="181">
        <v>3241</v>
      </c>
      <c r="C138" s="189" t="s">
        <v>128</v>
      </c>
      <c r="D138" s="196"/>
      <c r="E138" s="196"/>
      <c r="F138" s="197">
        <v>198830.53</v>
      </c>
      <c r="G138" s="194">
        <v>0</v>
      </c>
    </row>
    <row r="139" spans="2:7" x14ac:dyDescent="0.3">
      <c r="B139" s="181">
        <v>36</v>
      </c>
      <c r="C139" s="189" t="s">
        <v>150</v>
      </c>
      <c r="D139" s="196">
        <v>28203</v>
      </c>
      <c r="E139" s="196">
        <v>28203</v>
      </c>
      <c r="F139" s="197">
        <v>22701.5</v>
      </c>
      <c r="G139" s="194">
        <f t="shared" ref="G139:G141" si="2" xml:space="preserve"> +F139/E139*100</f>
        <v>80.493209942204729</v>
      </c>
    </row>
    <row r="140" spans="2:7" x14ac:dyDescent="0.3">
      <c r="B140" s="181">
        <v>3661</v>
      </c>
      <c r="C140" s="189" t="s">
        <v>246</v>
      </c>
      <c r="D140" s="196"/>
      <c r="E140" s="196"/>
      <c r="F140" s="197">
        <v>22701.5</v>
      </c>
      <c r="G140" s="194">
        <v>0</v>
      </c>
    </row>
    <row r="141" spans="2:7" x14ac:dyDescent="0.3">
      <c r="B141" s="181">
        <v>42</v>
      </c>
      <c r="C141" s="189" t="s">
        <v>168</v>
      </c>
      <c r="D141" s="196">
        <v>205000</v>
      </c>
      <c r="E141" s="196">
        <v>205000</v>
      </c>
      <c r="F141" s="197">
        <v>92818.47</v>
      </c>
      <c r="G141" s="194">
        <f t="shared" si="2"/>
        <v>45.277302439024389</v>
      </c>
    </row>
    <row r="142" spans="2:7" x14ac:dyDescent="0.3">
      <c r="B142" s="181">
        <v>4262</v>
      </c>
      <c r="C142" s="189" t="s">
        <v>175</v>
      </c>
      <c r="D142" s="196"/>
      <c r="E142" s="196"/>
      <c r="F142" s="197">
        <v>92818.47</v>
      </c>
      <c r="G142" s="194">
        <v>0</v>
      </c>
    </row>
    <row r="143" spans="2:7" x14ac:dyDescent="0.3">
      <c r="G143"/>
    </row>
    <row r="144" spans="2:7" x14ac:dyDescent="0.3">
      <c r="G144"/>
    </row>
    <row r="145" spans="7:7" x14ac:dyDescent="0.3">
      <c r="G145"/>
    </row>
    <row r="146" spans="7:7" x14ac:dyDescent="0.3">
      <c r="G146"/>
    </row>
    <row r="147" spans="7:7" x14ac:dyDescent="0.3">
      <c r="G147"/>
    </row>
    <row r="148" spans="7:7" x14ac:dyDescent="0.3">
      <c r="G148"/>
    </row>
    <row r="149" spans="7:7" x14ac:dyDescent="0.3">
      <c r="G149"/>
    </row>
    <row r="150" spans="7:7" x14ac:dyDescent="0.3">
      <c r="G150"/>
    </row>
    <row r="151" spans="7:7" x14ac:dyDescent="0.3">
      <c r="G151"/>
    </row>
    <row r="152" spans="7:7" x14ac:dyDescent="0.3">
      <c r="G152"/>
    </row>
    <row r="153" spans="7:7" x14ac:dyDescent="0.3">
      <c r="G153"/>
    </row>
    <row r="154" spans="7:7" x14ac:dyDescent="0.3">
      <c r="G154"/>
    </row>
    <row r="155" spans="7:7" x14ac:dyDescent="0.3">
      <c r="G155"/>
    </row>
    <row r="156" spans="7:7" x14ac:dyDescent="0.3">
      <c r="G156"/>
    </row>
    <row r="157" spans="7:7" x14ac:dyDescent="0.3">
      <c r="G157"/>
    </row>
    <row r="158" spans="7:7" x14ac:dyDescent="0.3">
      <c r="G158"/>
    </row>
    <row r="159" spans="7:7" x14ac:dyDescent="0.3">
      <c r="G159"/>
    </row>
    <row r="160" spans="7:7" x14ac:dyDescent="0.3">
      <c r="G160"/>
    </row>
    <row r="161" spans="7:7" x14ac:dyDescent="0.3">
      <c r="G161"/>
    </row>
    <row r="162" spans="7:7" x14ac:dyDescent="0.3">
      <c r="G162"/>
    </row>
    <row r="163" spans="7:7" x14ac:dyDescent="0.3">
      <c r="G163"/>
    </row>
    <row r="164" spans="7:7" x14ac:dyDescent="0.3">
      <c r="G164"/>
    </row>
    <row r="165" spans="7:7" x14ac:dyDescent="0.3">
      <c r="G165"/>
    </row>
    <row r="166" spans="7:7" x14ac:dyDescent="0.3">
      <c r="G166"/>
    </row>
    <row r="167" spans="7:7" x14ac:dyDescent="0.3">
      <c r="G167"/>
    </row>
    <row r="168" spans="7:7" x14ac:dyDescent="0.3">
      <c r="G168"/>
    </row>
    <row r="169" spans="7:7" x14ac:dyDescent="0.3">
      <c r="G169"/>
    </row>
    <row r="170" spans="7:7" x14ac:dyDescent="0.3">
      <c r="G170"/>
    </row>
    <row r="171" spans="7:7" x14ac:dyDescent="0.3">
      <c r="G171"/>
    </row>
    <row r="172" spans="7:7" x14ac:dyDescent="0.3">
      <c r="G172"/>
    </row>
    <row r="173" spans="7:7" x14ac:dyDescent="0.3">
      <c r="G173"/>
    </row>
    <row r="174" spans="7:7" x14ac:dyDescent="0.3">
      <c r="G174"/>
    </row>
    <row r="175" spans="7:7" x14ac:dyDescent="0.3">
      <c r="G175"/>
    </row>
    <row r="176" spans="7:7" x14ac:dyDescent="0.3">
      <c r="G176"/>
    </row>
    <row r="177" spans="7:7" x14ac:dyDescent="0.3">
      <c r="G177"/>
    </row>
    <row r="178" spans="7:7" x14ac:dyDescent="0.3">
      <c r="G178"/>
    </row>
    <row r="179" spans="7:7" x14ac:dyDescent="0.3">
      <c r="G179"/>
    </row>
    <row r="180" spans="7:7" x14ac:dyDescent="0.3">
      <c r="G180"/>
    </row>
    <row r="181" spans="7:7" x14ac:dyDescent="0.3">
      <c r="G181"/>
    </row>
    <row r="182" spans="7:7" x14ac:dyDescent="0.3">
      <c r="G182"/>
    </row>
    <row r="183" spans="7:7" x14ac:dyDescent="0.3">
      <c r="G183"/>
    </row>
    <row r="184" spans="7:7" x14ac:dyDescent="0.3">
      <c r="G184"/>
    </row>
    <row r="185" spans="7:7" x14ac:dyDescent="0.3">
      <c r="G185"/>
    </row>
    <row r="186" spans="7:7" x14ac:dyDescent="0.3">
      <c r="G186"/>
    </row>
    <row r="187" spans="7:7" x14ac:dyDescent="0.3">
      <c r="G187"/>
    </row>
    <row r="188" spans="7:7" x14ac:dyDescent="0.3">
      <c r="G188"/>
    </row>
    <row r="189" spans="7:7" x14ac:dyDescent="0.3">
      <c r="G189"/>
    </row>
    <row r="190" spans="7:7" x14ac:dyDescent="0.3">
      <c r="G190"/>
    </row>
    <row r="191" spans="7:7" x14ac:dyDescent="0.3">
      <c r="G191"/>
    </row>
    <row r="192" spans="7:7" x14ac:dyDescent="0.3">
      <c r="G192"/>
    </row>
    <row r="193" spans="7:7" x14ac:dyDescent="0.3">
      <c r="G193"/>
    </row>
    <row r="194" spans="7:7" x14ac:dyDescent="0.3">
      <c r="G194"/>
    </row>
    <row r="195" spans="7:7" x14ac:dyDescent="0.3">
      <c r="G195"/>
    </row>
    <row r="196" spans="7:7" x14ac:dyDescent="0.3">
      <c r="G196"/>
    </row>
    <row r="197" spans="7:7" x14ac:dyDescent="0.3">
      <c r="G197"/>
    </row>
    <row r="198" spans="7:7" x14ac:dyDescent="0.3">
      <c r="G198"/>
    </row>
    <row r="199" spans="7:7" x14ac:dyDescent="0.3">
      <c r="G199"/>
    </row>
    <row r="200" spans="7:7" x14ac:dyDescent="0.3">
      <c r="G200"/>
    </row>
    <row r="201" spans="7:7" x14ac:dyDescent="0.3">
      <c r="G201"/>
    </row>
    <row r="202" spans="7:7" x14ac:dyDescent="0.3">
      <c r="G202"/>
    </row>
    <row r="203" spans="7:7" x14ac:dyDescent="0.3">
      <c r="G203"/>
    </row>
    <row r="204" spans="7:7" x14ac:dyDescent="0.3">
      <c r="G204"/>
    </row>
    <row r="205" spans="7:7" x14ac:dyDescent="0.3">
      <c r="G205"/>
    </row>
    <row r="206" spans="7:7" x14ac:dyDescent="0.3">
      <c r="G206"/>
    </row>
    <row r="207" spans="7:7" x14ac:dyDescent="0.3">
      <c r="G207"/>
    </row>
    <row r="208" spans="7:7" x14ac:dyDescent="0.3">
      <c r="G208"/>
    </row>
    <row r="209" spans="7:7" x14ac:dyDescent="0.3">
      <c r="G209"/>
    </row>
    <row r="210" spans="7:7" x14ac:dyDescent="0.3">
      <c r="G210"/>
    </row>
    <row r="211" spans="7:7" x14ac:dyDescent="0.3">
      <c r="G211"/>
    </row>
    <row r="212" spans="7:7" x14ac:dyDescent="0.3">
      <c r="G212"/>
    </row>
    <row r="213" spans="7:7" x14ac:dyDescent="0.3">
      <c r="G213"/>
    </row>
    <row r="214" spans="7:7" x14ac:dyDescent="0.3">
      <c r="G214"/>
    </row>
    <row r="215" spans="7:7" x14ac:dyDescent="0.3">
      <c r="G215"/>
    </row>
    <row r="216" spans="7:7" x14ac:dyDescent="0.3">
      <c r="G216"/>
    </row>
    <row r="217" spans="7:7" x14ac:dyDescent="0.3">
      <c r="G217"/>
    </row>
    <row r="218" spans="7:7" x14ac:dyDescent="0.3">
      <c r="G218"/>
    </row>
    <row r="219" spans="7:7" x14ac:dyDescent="0.3">
      <c r="G219"/>
    </row>
    <row r="220" spans="7:7" x14ac:dyDescent="0.3">
      <c r="G220"/>
    </row>
    <row r="221" spans="7:7" x14ac:dyDescent="0.3">
      <c r="G221"/>
    </row>
    <row r="222" spans="7:7" x14ac:dyDescent="0.3">
      <c r="G222"/>
    </row>
    <row r="223" spans="7:7" x14ac:dyDescent="0.3">
      <c r="G223"/>
    </row>
    <row r="224" spans="7:7" x14ac:dyDescent="0.3">
      <c r="G224"/>
    </row>
    <row r="225" spans="7:7" x14ac:dyDescent="0.3">
      <c r="G225"/>
    </row>
    <row r="226" spans="7:7" x14ac:dyDescent="0.3">
      <c r="G226"/>
    </row>
  </sheetData>
  <mergeCells count="4">
    <mergeCell ref="B6:C6"/>
    <mergeCell ref="B7:C7"/>
    <mergeCell ref="B2:G2"/>
    <mergeCell ref="B4:G4"/>
  </mergeCells>
  <pageMargins left="0.70866141732283472" right="0.70866141732283472" top="0.74803149606299213" bottom="0.74803149606299213" header="0.31496062992125984" footer="0.31496062992125984"/>
  <pageSetup paperSize="9" scale="70" fitToHeight="0" orientation="portrait" r:id="rId1"/>
  <headerFoot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A. SAŽETAK</vt:lpstr>
      <vt:lpstr>A.1 PRIHODI EK</vt:lpstr>
      <vt:lpstr>A.1 RASHODI EK</vt:lpstr>
      <vt:lpstr>A.2 PRIHODI I RASHODI IF</vt:lpstr>
      <vt:lpstr>A.3 RASHODI FUNKC</vt:lpstr>
      <vt:lpstr>II. POSEBNI DIO</vt:lpstr>
      <vt:lpstr>'A.1 PRIHODI EK'!Print_Titles</vt:lpstr>
      <vt:lpstr>'A.1 RASHODI EK'!Print_Titles</vt:lpstr>
      <vt:lpstr>'A.2 PRIHODI I RASHODI IF'!Print_Titles</vt:lpstr>
      <vt:lpstr>'II. POSEBNI DIO'!Print_Titles</vt:lpstr>
    </vt:vector>
  </TitlesOfParts>
  <Company>MZO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hd</dc:creator>
  <cp:lastModifiedBy>Ana-Marija Šarčević</cp:lastModifiedBy>
  <cp:lastPrinted>2025-03-03T20:55:40Z</cp:lastPrinted>
  <dcterms:created xsi:type="dcterms:W3CDTF">2024-02-22T20:30:43Z</dcterms:created>
  <dcterms:modified xsi:type="dcterms:W3CDTF">2025-03-24T13:46:33Z</dcterms:modified>
</cp:coreProperties>
</file>